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ROZPOCTYPC\rozpočty\ROZPOČty PRO OSTATNÍ\Grundelova\Radnice Ostrava JIH\"/>
    </mc:Choice>
  </mc:AlternateContent>
  <bookViews>
    <workbookView xWindow="0" yWindow="0" windowWidth="0" windowHeight="0"/>
  </bookViews>
  <sheets>
    <sheet name="Rekapitulace stavby" sheetId="1" r:id="rId1"/>
    <sheet name="SO 01 - Stavební práce" sheetId="2" r:id="rId2"/>
    <sheet name="TZB - Technické zabezpeče..." sheetId="3" r:id="rId3"/>
    <sheet name="VN a ON - Vedlejší a osta...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'SO 01 - Stavební práce'!$C$87:$K$224</definedName>
    <definedName name="_xlnm.Print_Area" localSheetId="1">'SO 01 - Stavební práce'!$C$4:$J$39,'SO 01 - Stavební práce'!$C$45:$J$69,'SO 01 - Stavební práce'!$C$75:$K$224</definedName>
    <definedName name="_xlnm.Print_Titles" localSheetId="1">'SO 01 - Stavební práce'!$87:$87</definedName>
    <definedName name="_xlnm._FilterDatabase" localSheetId="2" hidden="1">'TZB - Technické zabezpeče...'!$C$80:$K$105</definedName>
    <definedName name="_xlnm.Print_Area" localSheetId="2">'TZB - Technické zabezpeče...'!$C$4:$J$39,'TZB - Technické zabezpeče...'!$C$45:$J$62,'TZB - Technické zabezpeče...'!$C$68:$K$105</definedName>
    <definedName name="_xlnm.Print_Titles" localSheetId="2">'TZB - Technické zabezpeče...'!$80:$80</definedName>
    <definedName name="_xlnm._FilterDatabase" localSheetId="3" hidden="1">'VN a ON - Vedlejší a osta...'!$C$81:$K$121</definedName>
    <definedName name="_xlnm.Print_Area" localSheetId="3">'VN a ON - Vedlejší a osta...'!$C$4:$J$39,'VN a ON - Vedlejší a osta...'!$C$45:$J$63,'VN a ON - Vedlejší a osta...'!$C$69:$K$121</definedName>
    <definedName name="_xlnm.Print_Titles" localSheetId="3">'VN a ON - Vedlejší a osta...'!$81:$81</definedName>
    <definedName name="_xlnm.Print_Area" localSheetId="4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119"/>
  <c r="BH119"/>
  <c r="BG119"/>
  <c r="BF119"/>
  <c r="T119"/>
  <c r="T118"/>
  <c r="R119"/>
  <c r="R118"/>
  <c r="P119"/>
  <c r="P118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97"/>
  <c r="BH97"/>
  <c r="BG97"/>
  <c r="BF97"/>
  <c r="T97"/>
  <c r="T96"/>
  <c r="R97"/>
  <c r="R96"/>
  <c r="P97"/>
  <c r="P96"/>
  <c r="BI93"/>
  <c r="BH93"/>
  <c r="BG93"/>
  <c r="BF93"/>
  <c r="T93"/>
  <c r="R93"/>
  <c r="P93"/>
  <c r="BI90"/>
  <c r="BH90"/>
  <c r="BG90"/>
  <c r="BF90"/>
  <c r="T90"/>
  <c r="R90"/>
  <c r="P90"/>
  <c r="BI87"/>
  <c r="BH87"/>
  <c r="BG87"/>
  <c r="BF87"/>
  <c r="T87"/>
  <c r="R87"/>
  <c r="P87"/>
  <c r="BI84"/>
  <c r="BH84"/>
  <c r="BG84"/>
  <c r="BF84"/>
  <c r="T84"/>
  <c r="R84"/>
  <c r="P84"/>
  <c r="J79"/>
  <c r="J78"/>
  <c r="F78"/>
  <c r="F76"/>
  <c r="E74"/>
  <c r="J55"/>
  <c r="J54"/>
  <c r="F54"/>
  <c r="F52"/>
  <c r="E50"/>
  <c r="J18"/>
  <c r="E18"/>
  <c r="F55"/>
  <c r="J17"/>
  <c r="J12"/>
  <c r="J76"/>
  <c r="E7"/>
  <c r="E72"/>
  <c i="3" r="J37"/>
  <c r="J36"/>
  <c i="1" r="AY56"/>
  <c i="3" r="J35"/>
  <c i="1" r="AX56"/>
  <c i="3"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78"/>
  <c r="J17"/>
  <c r="J12"/>
  <c r="J75"/>
  <c r="E7"/>
  <c r="E71"/>
  <c i="2" r="J37"/>
  <c r="J36"/>
  <c i="1" r="AY55"/>
  <c i="2" r="J35"/>
  <c i="1" r="AX55"/>
  <c i="2" r="BI223"/>
  <c r="BH223"/>
  <c r="BG223"/>
  <c r="BF223"/>
  <c r="T223"/>
  <c r="R223"/>
  <c r="P223"/>
  <c r="BI218"/>
  <c r="BH218"/>
  <c r="BG218"/>
  <c r="BF218"/>
  <c r="T218"/>
  <c r="R218"/>
  <c r="P218"/>
  <c r="BI213"/>
  <c r="BH213"/>
  <c r="BG213"/>
  <c r="BF213"/>
  <c r="T213"/>
  <c r="R213"/>
  <c r="P213"/>
  <c r="BI209"/>
  <c r="BH209"/>
  <c r="BG209"/>
  <c r="BF209"/>
  <c r="T209"/>
  <c r="R209"/>
  <c r="P209"/>
  <c r="BI199"/>
  <c r="BH199"/>
  <c r="BG199"/>
  <c r="BF199"/>
  <c r="T199"/>
  <c r="R199"/>
  <c r="P199"/>
  <c r="BI190"/>
  <c r="BH190"/>
  <c r="BG190"/>
  <c r="BF190"/>
  <c r="T190"/>
  <c r="R190"/>
  <c r="P190"/>
  <c r="BI183"/>
  <c r="BH183"/>
  <c r="BG183"/>
  <c r="BF183"/>
  <c r="T183"/>
  <c r="R183"/>
  <c r="P183"/>
  <c r="BI176"/>
  <c r="BH176"/>
  <c r="BG176"/>
  <c r="BF176"/>
  <c r="T176"/>
  <c r="R176"/>
  <c r="P176"/>
  <c r="BI172"/>
  <c r="BH172"/>
  <c r="BG172"/>
  <c r="BF172"/>
  <c r="T172"/>
  <c r="R172"/>
  <c r="P172"/>
  <c r="BI164"/>
  <c r="BH164"/>
  <c r="BG164"/>
  <c r="BF164"/>
  <c r="T164"/>
  <c r="R164"/>
  <c r="P164"/>
  <c r="BI158"/>
  <c r="BH158"/>
  <c r="BG158"/>
  <c r="BF158"/>
  <c r="T158"/>
  <c r="R158"/>
  <c r="P158"/>
  <c r="BI150"/>
  <c r="BH150"/>
  <c r="BG150"/>
  <c r="BF150"/>
  <c r="T150"/>
  <c r="R150"/>
  <c r="P150"/>
  <c r="BI142"/>
  <c r="BH142"/>
  <c r="BG142"/>
  <c r="BF142"/>
  <c r="T142"/>
  <c r="R142"/>
  <c r="P142"/>
  <c r="BI136"/>
  <c r="BH136"/>
  <c r="BG136"/>
  <c r="BF136"/>
  <c r="T136"/>
  <c r="R136"/>
  <c r="P136"/>
  <c r="BI131"/>
  <c r="BH131"/>
  <c r="BG131"/>
  <c r="BF131"/>
  <c r="T131"/>
  <c r="R131"/>
  <c r="P131"/>
  <c r="BI127"/>
  <c r="BH127"/>
  <c r="BG127"/>
  <c r="BF127"/>
  <c r="T127"/>
  <c r="R127"/>
  <c r="P127"/>
  <c r="BI123"/>
  <c r="BH123"/>
  <c r="BG123"/>
  <c r="BF123"/>
  <c r="T123"/>
  <c r="R123"/>
  <c r="P123"/>
  <c r="BI118"/>
  <c r="BH118"/>
  <c r="BG118"/>
  <c r="BF118"/>
  <c r="T118"/>
  <c r="T117"/>
  <c r="R118"/>
  <c r="R117"/>
  <c r="P118"/>
  <c r="P117"/>
  <c r="BI114"/>
  <c r="BH114"/>
  <c r="BG114"/>
  <c r="BF114"/>
  <c r="T114"/>
  <c r="R114"/>
  <c r="P114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99"/>
  <c r="BH99"/>
  <c r="BG99"/>
  <c r="BF99"/>
  <c r="T99"/>
  <c r="R99"/>
  <c r="P99"/>
  <c r="BI95"/>
  <c r="BH95"/>
  <c r="BG95"/>
  <c r="BF95"/>
  <c r="T95"/>
  <c r="R95"/>
  <c r="P95"/>
  <c r="BI91"/>
  <c r="BH91"/>
  <c r="BG91"/>
  <c r="BF91"/>
  <c r="T91"/>
  <c r="R91"/>
  <c r="P91"/>
  <c r="J85"/>
  <c r="J84"/>
  <c r="F84"/>
  <c r="F82"/>
  <c r="E80"/>
  <c r="J55"/>
  <c r="J54"/>
  <c r="F54"/>
  <c r="F52"/>
  <c r="E50"/>
  <c r="J18"/>
  <c r="E18"/>
  <c r="F85"/>
  <c r="J17"/>
  <c r="J12"/>
  <c r="J52"/>
  <c r="E7"/>
  <c r="E78"/>
  <c i="1" r="L50"/>
  <c r="AM50"/>
  <c r="AM49"/>
  <c r="L49"/>
  <c r="AM47"/>
  <c r="L47"/>
  <c r="L45"/>
  <c r="L44"/>
  <c i="2" r="J190"/>
  <c r="BK99"/>
  <c r="BK183"/>
  <c r="J104"/>
  <c r="BK118"/>
  <c i="3" r="J91"/>
  <c i="4" r="J119"/>
  <c i="2" r="J213"/>
  <c r="BK164"/>
  <c r="BK91"/>
  <c r="BK136"/>
  <c r="BK95"/>
  <c i="3" r="J103"/>
  <c i="4" r="BK115"/>
  <c r="BK97"/>
  <c i="2" r="BK172"/>
  <c r="BK218"/>
  <c r="J114"/>
  <c r="J131"/>
  <c i="3" r="BK100"/>
  <c i="4" r="BK87"/>
  <c i="2" r="J218"/>
  <c r="BK158"/>
  <c i="1" r="AS54"/>
  <c i="3" r="BK103"/>
  <c r="J97"/>
  <c i="4" r="J84"/>
  <c i="2" r="J142"/>
  <c r="BK209"/>
  <c r="BK123"/>
  <c r="BK104"/>
  <c i="3" r="BK84"/>
  <c i="4" r="BK109"/>
  <c r="J87"/>
  <c i="2" r="BK127"/>
  <c r="BK190"/>
  <c r="BK107"/>
  <c r="J127"/>
  <c i="3" r="J94"/>
  <c i="4" r="J115"/>
  <c r="BK84"/>
  <c i="2" r="J150"/>
  <c r="J199"/>
  <c r="BK142"/>
  <c r="J99"/>
  <c i="3" r="BK97"/>
  <c i="4" r="BK119"/>
  <c r="J109"/>
  <c i="2" r="J176"/>
  <c r="BK176"/>
  <c r="BK131"/>
  <c r="J136"/>
  <c i="3" r="J84"/>
  <c i="4" r="BK93"/>
  <c r="J93"/>
  <c i="2" r="J209"/>
  <c r="BK223"/>
  <c r="J158"/>
  <c r="J123"/>
  <c i="3" r="BK91"/>
  <c i="4" r="BK90"/>
  <c r="J106"/>
  <c i="2" r="J183"/>
  <c r="BK213"/>
  <c r="J164"/>
  <c r="BK114"/>
  <c i="3" r="J100"/>
  <c i="4" r="J97"/>
  <c i="2" r="J223"/>
  <c r="J95"/>
  <c r="J172"/>
  <c r="J118"/>
  <c r="J107"/>
  <c i="4" r="BK106"/>
  <c r="J90"/>
  <c i="2" r="BK199"/>
  <c r="J110"/>
  <c r="BK150"/>
  <c r="BK110"/>
  <c r="J91"/>
  <c i="3" r="BK94"/>
  <c i="4" r="J112"/>
  <c r="BK112"/>
  <c i="3" l="1" r="T83"/>
  <c r="T82"/>
  <c r="T81"/>
  <c i="2" r="BK90"/>
  <c r="J90"/>
  <c r="J61"/>
  <c r="T90"/>
  <c r="R90"/>
  <c r="R103"/>
  <c r="BK122"/>
  <c r="J122"/>
  <c r="J65"/>
  <c r="BK135"/>
  <c r="J135"/>
  <c r="J66"/>
  <c r="T135"/>
  <c r="R175"/>
  <c r="P212"/>
  <c i="3" r="P83"/>
  <c r="P82"/>
  <c r="P81"/>
  <c i="1" r="AU56"/>
  <c i="4" r="P83"/>
  <c r="P82"/>
  <c i="1" r="AU57"/>
  <c i="2" r="P90"/>
  <c r="P103"/>
  <c r="P122"/>
  <c r="R122"/>
  <c r="T122"/>
  <c r="R135"/>
  <c r="P175"/>
  <c r="BK212"/>
  <c r="J212"/>
  <c r="J68"/>
  <c r="T212"/>
  <c i="3" r="R83"/>
  <c r="R82"/>
  <c r="R81"/>
  <c i="4" r="R83"/>
  <c r="R82"/>
  <c i="2" r="BK103"/>
  <c r="J103"/>
  <c r="J62"/>
  <c r="T103"/>
  <c r="P135"/>
  <c r="BK175"/>
  <c r="J175"/>
  <c r="J67"/>
  <c r="T175"/>
  <c r="R212"/>
  <c i="3" r="BK83"/>
  <c r="J83"/>
  <c r="J61"/>
  <c i="4" r="BK83"/>
  <c r="J83"/>
  <c r="J60"/>
  <c r="T83"/>
  <c r="T82"/>
  <c i="2" r="BK117"/>
  <c r="J117"/>
  <c r="J63"/>
  <c i="4" r="BK96"/>
  <c r="J96"/>
  <c r="J61"/>
  <c r="BK118"/>
  <c r="J118"/>
  <c r="J62"/>
  <c r="E48"/>
  <c r="J52"/>
  <c r="F79"/>
  <c r="BE87"/>
  <c r="BE90"/>
  <c r="BE106"/>
  <c r="BE109"/>
  <c r="BE115"/>
  <c r="BE84"/>
  <c r="BE93"/>
  <c r="BE97"/>
  <c r="BE112"/>
  <c r="BE119"/>
  <c i="3" r="J52"/>
  <c r="BE91"/>
  <c r="E48"/>
  <c r="F55"/>
  <c r="BE84"/>
  <c r="BE97"/>
  <c r="BE100"/>
  <c r="BE103"/>
  <c r="BE94"/>
  <c i="2" r="J82"/>
  <c r="BE91"/>
  <c r="BE107"/>
  <c r="BE110"/>
  <c r="BE123"/>
  <c r="BE127"/>
  <c r="F55"/>
  <c r="BE95"/>
  <c r="BE131"/>
  <c r="BE136"/>
  <c r="BE99"/>
  <c r="BE114"/>
  <c r="BE118"/>
  <c r="BE150"/>
  <c r="BE158"/>
  <c r="BE172"/>
  <c r="BE176"/>
  <c r="BE183"/>
  <c r="BE199"/>
  <c r="BE218"/>
  <c r="E48"/>
  <c r="BE104"/>
  <c r="BE142"/>
  <c r="BE164"/>
  <c r="BE190"/>
  <c r="BE209"/>
  <c r="BE213"/>
  <c r="BE223"/>
  <c i="4" r="F34"/>
  <c i="1" r="BA57"/>
  <c i="3" r="F34"/>
  <c i="1" r="BA56"/>
  <c i="4" r="F36"/>
  <c i="1" r="BC57"/>
  <c i="3" r="F35"/>
  <c i="1" r="BB56"/>
  <c i="3" r="J34"/>
  <c i="1" r="AW56"/>
  <c i="3" r="F36"/>
  <c i="1" r="BC56"/>
  <c i="2" r="F36"/>
  <c i="1" r="BC55"/>
  <c i="2" r="F37"/>
  <c i="1" r="BD55"/>
  <c i="3" r="F37"/>
  <c i="1" r="BD56"/>
  <c i="2" r="F34"/>
  <c i="1" r="BA55"/>
  <c i="4" r="J34"/>
  <c i="1" r="AW57"/>
  <c i="4" r="F35"/>
  <c i="1" r="BB57"/>
  <c i="4" r="F37"/>
  <c i="1" r="BD57"/>
  <c i="2" r="J34"/>
  <c i="1" r="AW55"/>
  <c i="2" r="F35"/>
  <c i="1" r="BB55"/>
  <c i="2" l="1" r="R121"/>
  <c r="P89"/>
  <c r="R89"/>
  <c r="R88"/>
  <c r="T121"/>
  <c r="T89"/>
  <c r="T88"/>
  <c r="P121"/>
  <c r="BK89"/>
  <c r="J89"/>
  <c r="J60"/>
  <c i="3" r="BK82"/>
  <c r="J82"/>
  <c r="J60"/>
  <c i="4" r="BK82"/>
  <c r="J82"/>
  <c r="J59"/>
  <c i="2" r="BK121"/>
  <c r="J121"/>
  <c r="J64"/>
  <c i="4" r="J33"/>
  <c i="1" r="AV57"/>
  <c r="AT57"/>
  <c r="BB54"/>
  <c r="W31"/>
  <c i="3" r="F33"/>
  <c i="1" r="AZ56"/>
  <c i="2" r="F33"/>
  <c i="1" r="AZ55"/>
  <c r="BA54"/>
  <c r="W30"/>
  <c r="BC54"/>
  <c r="AY54"/>
  <c i="4" r="F33"/>
  <c i="1" r="AZ57"/>
  <c i="3" r="J33"/>
  <c i="1" r="AV56"/>
  <c r="AT56"/>
  <c r="BD54"/>
  <c r="W33"/>
  <c i="2" r="J33"/>
  <c i="1" r="AV55"/>
  <c r="AT55"/>
  <c i="2" l="1" r="P88"/>
  <c i="1" r="AU55"/>
  <c i="2" r="BK88"/>
  <c r="J88"/>
  <c r="J59"/>
  <c i="3" r="BK81"/>
  <c r="J81"/>
  <c r="J59"/>
  <c i="1" r="AU54"/>
  <c r="AZ54"/>
  <c r="AV54"/>
  <c r="AK29"/>
  <c i="4" r="J30"/>
  <c i="1" r="AG57"/>
  <c r="W32"/>
  <c r="AX54"/>
  <c r="AW54"/>
  <c r="AK30"/>
  <c i="4" l="1" r="J39"/>
  <c i="1" r="AN57"/>
  <c r="AT54"/>
  <c i="2" r="J30"/>
  <c i="1" r="AG55"/>
  <c i="3" r="J30"/>
  <c i="1" r="AG56"/>
  <c r="W29"/>
  <c i="2" l="1" r="J39"/>
  <c i="3" r="J39"/>
  <c i="1" r="AN55"/>
  <c r="AN56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<sst xmlns="http://schemas.openxmlformats.org/spreadsheetml/2006/main">
  <si>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</si>
  <si>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</si>
  <si>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</si>
  <si>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</si>
  <si>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</si>
  <si>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{6b19509e-ed15-4661-b735-cb9d7dc30b73}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</si>
  <si>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</si>
  <si>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</si>
  <si>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</si>
  <si>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</si>
  <si>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</si>
  <si>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</si>
  <si>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</si>
  <si>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</si>
  <si>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ROZP2021-54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</si>
  <si>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</si>
  <si>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</si>
  <si>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st. zařízení VZT a klimatizace-prostor nástavby budovy A, ÚMOb Ostrava JIH</t>
  </si>
  <si>
    <t>KSO:</t>
  </si>
  <si>
    <t/>
  </si>
  <si>
    <t>CC-CZ:</t>
  </si>
  <si>
    <t>Místo:</t>
  </si>
  <si>
    <t>Budova A, ÚMOb Ostrava-Jih, ul.Horní 3</t>
  </si>
  <si>
    <t>Datum:</t>
  </si>
  <si>
    <t>18.11.2021</t>
  </si>
  <si>
    <t>Zadavatel:</t>
  </si>
  <si>
    <t>IČ:</t>
  </si>
  <si>
    <t>Statutární město Ostrava, Městský obvod Ostrava-Ji</t>
  </si>
  <si>
    <t>DIČ:</t>
  </si>
  <si>
    <t>Uchazeč:</t>
  </si>
  <si>
    <t>Vyplň údaj</t>
  </si>
  <si>
    <t>Projektant:</t>
  </si>
  <si>
    <t>Ing.Jana Gřundělová</t>
  </si>
  <si>
    <t>True</t>
  </si>
  <si>
    <t>Zpracovatel:</t>
  </si>
  <si>
    <t>Ateliér EMMET s.r.o.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</si>
  <si>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</si>
  <si>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</si>
  <si>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</si>
  <si>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</si>
  <si>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</si>
  <si>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</si>
  <si>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</si>
  <si>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</si>
  <si>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</si>
  <si>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</si>
  <si>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</si>
  <si>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</si>
  <si>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</si>
  <si>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</si>
  <si>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</si>
  <si>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</si>
  <si>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</si>
  <si>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</si>
  <si>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</si>
  <si>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</si>
  <si>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</si>
  <si>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</si>
  <si>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</si>
  <si>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</si>
  <si>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</si>
  <si>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</si>
  <si>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</si>
  <si>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</si>
  <si>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</si>
  <si>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</si>
  <si>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</si>
  <si>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</si>
  <si>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</si>
  <si>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</si>
  <si>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</si>
  <si>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</si>
  <si>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</si>
  <si>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</si>
  <si>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</si>
  <si>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</si>
  <si>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</si>
  <si>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</si>
  <si>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Stavební práce</t>
  </si>
  <si>
    <t>STA</t>
  </si>
  <si>
    <t>1</t>
  </si>
  <si>
    <t>{57686fbb-3d9f-4e3d-8f37-1590928ddcbf}</t>
  </si>
  <si>
    <t>2</t>
  </si>
  <si>
    <t>TZB</t>
  </si>
  <si>
    <t>Technické zabezpečení staveb</t>
  </si>
  <si>
    <t>{a73c8a65-61e1-49a1-a6c3-304ceba41cf4}</t>
  </si>
  <si>
    <t>VN a ON</t>
  </si>
  <si>
    <t>Vedlejší a ostatní náklady</t>
  </si>
  <si>
    <t>{49748a77-724c-4e16-af55-2c3b8506b58a}</t>
  </si>
  <si>
    <t>KRYCÍ LIST SOUPISU PRACÍ</t>
  </si>
  <si>
    <t>Objekt:</t>
  </si>
  <si>
    <t>SO 01 - Stavební práce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</si>
  <si>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</si>
  <si>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</si>
  <si>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</si>
  <si>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</si>
  <si>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</si>
  <si>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</si>
  <si>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</si>
  <si>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</si>
  <si>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</si>
  <si>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751 - Vzduchotechnika</t>
  </si>
  <si>
    <t xml:space="preserve">    763 - Konstrukce suché výstavby</t>
  </si>
  <si>
    <t xml:space="preserve">    767 - Konstrukce zámečnické</t>
  </si>
  <si>
    <t xml:space="preserve">    789 - Povrchové úpravy ocelových konstrukcí a technologických zařízení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</si>
  <si>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</si>
  <si>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</si>
  <si>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</si>
  <si>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</si>
  <si>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</si>
  <si>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</si>
  <si>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</si>
  <si>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</si>
  <si>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</si>
  <si>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</si>
  <si>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</si>
  <si>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</si>
  <si>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</si>
  <si>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</si>
  <si>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</si>
  <si>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</si>
  <si>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</si>
  <si>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</si>
  <si>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</si>
  <si>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977151113</t>
  </si>
  <si>
    <t>Jádrové vrty diamantovými korunkami do stavebních materiálů D přes 40 do 50 mm</t>
  </si>
  <si>
    <t>m</t>
  </si>
  <si>
    <t>CS ÚRS 2021 02</t>
  </si>
  <si>
    <t>4</t>
  </si>
  <si>
    <t>-600023274</t>
  </si>
  <si>
    <t>PP</t>
  </si>
  <si>
    <t>Jádrové vrty diamantovými korunkami do stavebních materiálů (železobetonu, betonu, cihel, obkladů, dlažeb, kamene) průměru přes 40 do 50 mm</t>
  </si>
  <si>
    <t>Online PSC</t>
  </si>
  <si>
    <t>https://podminky.urs.cz/item/CS_URS_2021_02/977151113</t>
  </si>
  <si>
    <t>VV</t>
  </si>
  <si>
    <t>" viz. půdorys 5.NP nový stav" 0,15*2+0,15*2</t>
  </si>
  <si>
    <t>977151123</t>
  </si>
  <si>
    <t>Jádrové vrty diamantovými korunkami do stavebních materiálů D přes 130 do 150 mm</t>
  </si>
  <si>
    <t>-1076464161</t>
  </si>
  <si>
    <t>Jádrové vrty diamantovými korunkami do stavebních materiálů (železobetonu, betonu, cihel, obkladů, dlažeb, kamene) průměru přes 130 do 150 mm</t>
  </si>
  <si>
    <t>https://podminky.urs.cz/item/CS_URS_2021_02/977151123</t>
  </si>
  <si>
    <t xml:space="preserve">" viz. půdorys 5.NP nový stav"  0,15+0,15+0,15</t>
  </si>
  <si>
    <t>3</t>
  </si>
  <si>
    <t>977151223</t>
  </si>
  <si>
    <t>Jádrové vrty dovrchní diamantovými korunkami do stavebních materiálů D přes 130 do 150 mm</t>
  </si>
  <si>
    <t>1073627074</t>
  </si>
  <si>
    <t>Jádrové vrty diamantovými korunkami do stavebních materiálů (železobetonu, betonu, cihel, obkladů, dlažeb, kamene) dovrchní (směrem vzhůru), průměru přes 130 do 150 mm</t>
  </si>
  <si>
    <t>https://podminky.urs.cz/item/CS_URS_2021_02/977151223</t>
  </si>
  <si>
    <t xml:space="preserve">" viz. půdorys 5.NP nový stav"  0,3</t>
  </si>
  <si>
    <t>997</t>
  </si>
  <si>
    <t>Přesun sutě</t>
  </si>
  <si>
    <t>997013214</t>
  </si>
  <si>
    <t>Vnitrostaveništní doprava suti a vybouraných hmot pro budovy v přes 12 do 15 m ručně</t>
  </si>
  <si>
    <t>t</t>
  </si>
  <si>
    <t>-1126217507</t>
  </si>
  <si>
    <t>Vnitrostaveništní doprava suti a vybouraných hmot vodorovně do 50 m svisle ručně pro budovy a haly výšky přes 12 do 15 m</t>
  </si>
  <si>
    <t>https://podminky.urs.cz/item/CS_URS_2021_02/997013214</t>
  </si>
  <si>
    <t>5</t>
  </si>
  <si>
    <t>997013501</t>
  </si>
  <si>
    <t>Odvoz suti a vybouraných hmot na skládku nebo meziskládku do 1 km se složením</t>
  </si>
  <si>
    <t>981384711</t>
  </si>
  <si>
    <t>Odvoz suti a vybouraných hmot na skládku nebo meziskládku se složením, na vzdálenost do 1 km</t>
  </si>
  <si>
    <t>https://podminky.urs.cz/item/CS_URS_2021_02/997013501</t>
  </si>
  <si>
    <t>6</t>
  </si>
  <si>
    <t>997013509</t>
  </si>
  <si>
    <t>Příplatek k odvozu suti a vybouraných hmot na skládku ZKD 1 km přes 1 km</t>
  </si>
  <si>
    <t>1109617850</t>
  </si>
  <si>
    <t>Odvoz suti a vybouraných hmot na skládku nebo meziskládku se složením, na vzdálenost Příplatek k ceně za každý další i započatý 1 km přes 1 km</t>
  </si>
  <si>
    <t>https://podminky.urs.cz/item/CS_URS_2021_02/997013509</t>
  </si>
  <si>
    <t>" předpoklad skládka nebo zařízení pro nakládání s odpady do 20 km" 2,626*19</t>
  </si>
  <si>
    <t>7</t>
  </si>
  <si>
    <t>997013631</t>
  </si>
  <si>
    <t>Poplatek za uložení na skládce (skládkovné) stavebního odpadu směsného kód odpadu 17 09 04</t>
  </si>
  <si>
    <t>-1151138191</t>
  </si>
  <si>
    <t>Poplatek za uložení stavebního odpadu na skládce (skládkovné) směsného stavebního a demoličního zatříděného do Katalogu odpadů pod kódem 17 09 04</t>
  </si>
  <si>
    <t>https://podminky.urs.cz/item/CS_URS_2021_02/997013631</t>
  </si>
  <si>
    <t>998</t>
  </si>
  <si>
    <t>Přesun hmot</t>
  </si>
  <si>
    <t>8</t>
  </si>
  <si>
    <t>998018003</t>
  </si>
  <si>
    <t>Přesun hmot ruční pro budovy v přes 12 do 24 m</t>
  </si>
  <si>
    <t>-1413212293</t>
  </si>
  <si>
    <t>Přesun hmot pro budovy občanské výstavby, bydlení, výrobu a služby ruční - bez užití mechanizace vodorovná dopravní vzdálenost do 100 m pro budovy s jakoukoliv nosnou konstrukcí výšky přes 12 do 24 m</t>
  </si>
  <si>
    <t>https://podminky.urs.cz/item/CS_URS_2021_02/998018003</t>
  </si>
  <si>
    <t>PSV</t>
  </si>
  <si>
    <t>Práce a dodávky PSV</t>
  </si>
  <si>
    <t>751</t>
  </si>
  <si>
    <t>Vzduchotechnika</t>
  </si>
  <si>
    <t>751613RP1</t>
  </si>
  <si>
    <t xml:space="preserve">Demontáž chladícího  zařízení - kondenzátor( kompletní demontáž včetně odpojení, kotevních prvků)</t>
  </si>
  <si>
    <t>kus</t>
  </si>
  <si>
    <t>VLASTNÍ</t>
  </si>
  <si>
    <t>16</t>
  </si>
  <si>
    <t>125884759</t>
  </si>
  <si>
    <t>Demontáž chladícího zařízení - kondenzátor( kompletní demontáž včetně odpojení, kotevních prvků)</t>
  </si>
  <si>
    <t xml:space="preserve">" viz. půdorys 5.NP nový stav" </t>
  </si>
  <si>
    <t>"předpokládaná hmotnost 135 kg" 3</t>
  </si>
  <si>
    <t>10</t>
  </si>
  <si>
    <t>751613RP2</t>
  </si>
  <si>
    <t xml:space="preserve">Demontáž chladícího  zařízení - chilller( kompletní demontáž včetně odpojení, kotevních prvků)</t>
  </si>
  <si>
    <t>-61551582</t>
  </si>
  <si>
    <t>Demontáž chladícího zařízení - chilller( kompletní demontáž včetně odpojení, kotevních prvků)</t>
  </si>
  <si>
    <t xml:space="preserve">"předpokládaná hmotnost 335  kg" 3</t>
  </si>
  <si>
    <t>11</t>
  </si>
  <si>
    <t>751613RP3</t>
  </si>
  <si>
    <t xml:space="preserve">Demontáž chladícího  zařízení - hydraulický modul ( kompletní demontáž včetně odpojení, kotevních prvků)</t>
  </si>
  <si>
    <t>-2145945064</t>
  </si>
  <si>
    <t>Demontáž chladícího zařízení - hydraulický modul ( kompletní demontáž včetně odpojení, kotevních prvků)</t>
  </si>
  <si>
    <t>"předpokládaná hmotnost 190 kg" 3</t>
  </si>
  <si>
    <t>763</t>
  </si>
  <si>
    <t>Konstrukce suché výstavby</t>
  </si>
  <si>
    <t>12</t>
  </si>
  <si>
    <t>763135101</t>
  </si>
  <si>
    <t>Montáž SDK kazetového podhledu z kazet 600x600 mm na zavěšenou viditelnou nosnou konstrukci</t>
  </si>
  <si>
    <t>m2</t>
  </si>
  <si>
    <t>117547734</t>
  </si>
  <si>
    <t>Montáž sádrokartonového podhledu kazetového demontovatelného, velikosti kazet 600x600 mm včetně zavěšené nosné konstrukce viditelné</t>
  </si>
  <si>
    <t>https://podminky.urs.cz/item/CS_URS_2021_02/763135101</t>
  </si>
  <si>
    <t xml:space="preserve">" viz. půdorys 5.Np nový stav" </t>
  </si>
  <si>
    <t>"montáž podhledu pro potřebu úpravy pro novou VZT" 1,2*1,8*14</t>
  </si>
  <si>
    <t xml:space="preserve">"bude potřeba vyměnit 15 % kazet" </t>
  </si>
  <si>
    <t>13</t>
  </si>
  <si>
    <t>M</t>
  </si>
  <si>
    <t>59030RP5</t>
  </si>
  <si>
    <t xml:space="preserve">podhled kazetový  dle stávajících kazet  600x600mm</t>
  </si>
  <si>
    <t>32</t>
  </si>
  <si>
    <t>-1687426398</t>
  </si>
  <si>
    <t xml:space="preserve">" viz. montáž + ztratné" </t>
  </si>
  <si>
    <t>30,24/100*15</t>
  </si>
  <si>
    <t xml:space="preserve">"pro plochu kde budou kazety pouze vyjmuty bez úpravy roštu" </t>
  </si>
  <si>
    <t>"bude nahrazeno 15,0 % kazet" 73,84/100*15</t>
  </si>
  <si>
    <t>Součet</t>
  </si>
  <si>
    <t>15,612*1,05 'Přepočtené koeficientem množství</t>
  </si>
  <si>
    <t>14</t>
  </si>
  <si>
    <t>763135611</t>
  </si>
  <si>
    <t>Montáž kazet SDK kazetového podhledu</t>
  </si>
  <si>
    <t>732561847</t>
  </si>
  <si>
    <t>Montáž sádrokartonového podhledu opláštění z kazet</t>
  </si>
  <si>
    <t>https://podminky.urs.cz/item/CS_URS_2021_02/763135611</t>
  </si>
  <si>
    <t>" viz. půdorys 5.NP nový stav"</t>
  </si>
  <si>
    <t xml:space="preserve">" kazety budou použity pro zpětnou montáž" </t>
  </si>
  <si>
    <t>41,80+2,16*4+0,72*5+45,0+1,44*2+1,08*2</t>
  </si>
  <si>
    <t xml:space="preserve">" odpočet v místě úprav stropu pro instalaci VZT"  -30,24</t>
  </si>
  <si>
    <t>Mezisoučet</t>
  </si>
  <si>
    <t>763135811</t>
  </si>
  <si>
    <t>Demontáž podhledu sádrokartonového kazetového na roštu viditelném</t>
  </si>
  <si>
    <t>136869390</t>
  </si>
  <si>
    <t>Demontáž podhledu sádrokartonového kazetového na zavěšeném na roštu viditelném</t>
  </si>
  <si>
    <t>https://podminky.urs.cz/item/CS_URS_2021_02/763135811</t>
  </si>
  <si>
    <t>"demontáž podhledu pro potřebu úpravy pro novou VZT" 1,2*1,814</t>
  </si>
  <si>
    <t>763135881</t>
  </si>
  <si>
    <t>Demontáž kazet sádrokartonového podhledu</t>
  </si>
  <si>
    <t>-2019028459</t>
  </si>
  <si>
    <t>Demontáž podhledu sádrokartonového vyjmutí kazet</t>
  </si>
  <si>
    <t>https://podminky.urs.cz/item/CS_URS_2021_02/763135881</t>
  </si>
  <si>
    <t>17</t>
  </si>
  <si>
    <t>998763403</t>
  </si>
  <si>
    <t>Přesun hmot procentní pro sádrokartonové konstrukce v objektech v přes 12 do 24 m</t>
  </si>
  <si>
    <t>%</t>
  </si>
  <si>
    <t>-1795906014</t>
  </si>
  <si>
    <t>Přesun hmot pro konstrukce montované z desek stanovený procentní sazbou (%) z ceny vodorovná dopravní vzdálenost do 50 m v objektech výšky přes 12 do 24 m</t>
  </si>
  <si>
    <t>https://podminky.urs.cz/item/CS_URS_2021_02/998763403</t>
  </si>
  <si>
    <t>767</t>
  </si>
  <si>
    <t>Konstrukce zámečnické</t>
  </si>
  <si>
    <t>18</t>
  </si>
  <si>
    <t>767416rp3</t>
  </si>
  <si>
    <t>Vytvoření otvoru 0,5x0,5 m v lehkém obvodovém plášti - sendvičový panel ( kompletní řešení)</t>
  </si>
  <si>
    <t>-1352216430</t>
  </si>
  <si>
    <t xml:space="preserve">" viz. půdorys 6.NP nový stav" </t>
  </si>
  <si>
    <t xml:space="preserve">" vytvoření otvoru v LOP o rozměrech 0,5x0,5 mm"  1</t>
  </si>
  <si>
    <t xml:space="preserve">" tl. sendvičového panelu cca 200 mm" </t>
  </si>
  <si>
    <t xml:space="preserve">" vyměřeění, vyřezání otvoru , odstranění izolace "  </t>
  </si>
  <si>
    <t xml:space="preserve">" v ceně bude započítána i následná úprava panelu z obou stran+lemující hliníkové lišty v délce 2,0 m" </t>
  </si>
  <si>
    <t>19</t>
  </si>
  <si>
    <t>767416rp4</t>
  </si>
  <si>
    <t>Vytvoření otvoru pr. 100mm v lehkém obvodovém plášti- sendvičový panel ( kompletní řešení)</t>
  </si>
  <si>
    <t>-362442820</t>
  </si>
  <si>
    <t xml:space="preserve">" vytvoření otvoru v LOP o pr. 100 mm"  1</t>
  </si>
  <si>
    <t xml:space="preserve">" v ceně bude započítána i následná úprava panelu z obou stran+lemující hliníkové lišty" </t>
  </si>
  <si>
    <t>20</t>
  </si>
  <si>
    <t>767995114</t>
  </si>
  <si>
    <t>Montáž atypických zámečnických konstrukcí hm přes 20 do 50 kg</t>
  </si>
  <si>
    <t>kg</t>
  </si>
  <si>
    <t>-2124860378</t>
  </si>
  <si>
    <t>Montáž ostatních atypických zámečnických konstrukcí hmotnosti přes 20 do 50 kg</t>
  </si>
  <si>
    <t>https://podminky.urs.cz/item/CS_URS_2021_02/767995114</t>
  </si>
  <si>
    <t xml:space="preserve">"vyztužení konstrukce podesty pro potřeby VZT" </t>
  </si>
  <si>
    <t xml:space="preserve">" předpokládané  prvky" </t>
  </si>
  <si>
    <t>"U 100" (2,0*2+1,5*4)*10,6*1,15</t>
  </si>
  <si>
    <t>"U 120" (3,0*3)*13,4*1,15</t>
  </si>
  <si>
    <t>" ostatní a doplňkové ocelové prvky, včetně kotevních a montážních doplňků" 185,0</t>
  </si>
  <si>
    <t>13010RP12</t>
  </si>
  <si>
    <t xml:space="preserve">vyztužení stávající podesty pro potřeby VZT - ocel profilová jakost S235JR (11 375)  včetně povrchové úpravy</t>
  </si>
  <si>
    <t>266609581</t>
  </si>
  <si>
    <t>"venkovní prvky natřít celkem vrstvou nátěru 240µm včetně stávajícíh prvků"</t>
  </si>
  <si>
    <t>"vnitřní prvky opatřit nátěrem o celkové vrstvě 120 µm"</t>
  </si>
  <si>
    <t>"U 100" (2,0*2+1,5*4)*10,6*1,15*0,001</t>
  </si>
  <si>
    <t>"U 120" (3,0*3)*13,4*1,15*0,001</t>
  </si>
  <si>
    <t>" ostatní a doplňkové ocelové prvky, včetně kotevních a montážních doplňků" 185,0*0,001</t>
  </si>
  <si>
    <t>22</t>
  </si>
  <si>
    <t>998767203</t>
  </si>
  <si>
    <t>Přesun hmot procentní pro zámečnické konstrukce v objektech v přes 12 do 24 m</t>
  </si>
  <si>
    <t>1345409916</t>
  </si>
  <si>
    <t>Přesun hmot pro zámečnické konstrukce stanovený procentní sazbou (%) z ceny vodorovná dopravní vzdálenost do 50 m v objektech výšky přes 12 do 24 m</t>
  </si>
  <si>
    <t>https://podminky.urs.cz/item/CS_URS_2021_02/998767203</t>
  </si>
  <si>
    <t>789</t>
  </si>
  <si>
    <t>Povrchové úpravy ocelových konstrukcí a technologických zařízení</t>
  </si>
  <si>
    <t>23</t>
  </si>
  <si>
    <t>789221112</t>
  </si>
  <si>
    <t>Provedení otryskání ocelových konstrukcí třídy I stupeň zarezavění A stupeň přípravy Sa 2 1/2</t>
  </si>
  <si>
    <t>1647924030</t>
  </si>
  <si>
    <t>Provedení otryskání povrchů ocelových konstrukcí suché abrazivní tryskání třídy I stupeň zrezivění A, stupeň přípravy Sa 2½</t>
  </si>
  <si>
    <t>https://podminky.urs.cz/item/CS_URS_2021_02/789221112</t>
  </si>
  <si>
    <t xml:space="preserve">"viz. půdorys VZT a statický posudek" </t>
  </si>
  <si>
    <t>"příprava konstrucke pro zesílení pro potřey VZT" 2,5*1,0*2</t>
  </si>
  <si>
    <t>24</t>
  </si>
  <si>
    <t>15931130</t>
  </si>
  <si>
    <t>materiál tryskací (granulát ocelové slitiny)</t>
  </si>
  <si>
    <t>-1732361112</t>
  </si>
  <si>
    <t>https://podminky.urs.cz/item/CS_URS_2021_02/15931130</t>
  </si>
  <si>
    <t>" viz. montáž" 5,0</t>
  </si>
  <si>
    <t>5*0,035 'Přepočtené koeficientem množství</t>
  </si>
  <si>
    <t>25</t>
  </si>
  <si>
    <t>998767rp10</t>
  </si>
  <si>
    <t>Přesun hmot procentní pro úpravy ocelových konstrukcí v objektech v přes 12 do 24 m</t>
  </si>
  <si>
    <t>-1467314409</t>
  </si>
  <si>
    <t>TZB - Technické zabezpečení staveb</t>
  </si>
  <si>
    <t xml:space="preserve">    799 - Samostatné rozpočty prací PSV</t>
  </si>
  <si>
    <t>799</t>
  </si>
  <si>
    <t>Samostatné rozpočty prací PSV</t>
  </si>
  <si>
    <t>799-10.1</t>
  </si>
  <si>
    <t>Stavební výpomoc pro práce specialistů</t>
  </si>
  <si>
    <t>hod</t>
  </si>
  <si>
    <t>dle specialistů</t>
  </si>
  <si>
    <t>-1243861376</t>
  </si>
  <si>
    <t xml:space="preserve">" např. zához rýh, úprava stěn, podlah, doomítání a ostatní práce pro specialisty...." </t>
  </si>
  <si>
    <t>3*8*2</t>
  </si>
  <si>
    <t xml:space="preserve">" oprava vysekaných otvorů po specialistech" </t>
  </si>
  <si>
    <t xml:space="preserve">" zához  rýh, kapes a ostatních vysekaných část, doplnění mazaniny a cementové potěru v podlahách" </t>
  </si>
  <si>
    <t xml:space="preserve">" úpravy v podhledech" </t>
  </si>
  <si>
    <t>799-8</t>
  </si>
  <si>
    <t xml:space="preserve">Koordinace  stavebních a technologických částí projektu </t>
  </si>
  <si>
    <t>soubor</t>
  </si>
  <si>
    <t>-485447286</t>
  </si>
  <si>
    <t xml:space="preserve">Koordinace stavebních a technologických částí projektu </t>
  </si>
  <si>
    <t xml:space="preserve">"koordinace při provádění stavebních prací, vedení potrubí, napojení a ostatní práce  spojené s koordinací jednotlivých profesí" 1</t>
  </si>
  <si>
    <t>799-1</t>
  </si>
  <si>
    <t xml:space="preserve">Vzduchotechnika a chlazení  - samostatná příloha specialistů</t>
  </si>
  <si>
    <t>kompl</t>
  </si>
  <si>
    <t>-1615959484</t>
  </si>
  <si>
    <t>Vzduchotechnika a chlazení - samostatná příloha specialistů</t>
  </si>
  <si>
    <t xml:space="preserve">"  viz. rozpočet specialistů " 1</t>
  </si>
  <si>
    <t>799-2</t>
  </si>
  <si>
    <t>ZTI- kondenzát - samostatná příloha specialistů</t>
  </si>
  <si>
    <t>1166421466</t>
  </si>
  <si>
    <t>799-3</t>
  </si>
  <si>
    <t xml:space="preserve">ÚT a chlazení -  samostatná příloha specialistů</t>
  </si>
  <si>
    <t>133160395</t>
  </si>
  <si>
    <t>ÚT a chlazení - samostatná příloha specialistů</t>
  </si>
  <si>
    <t>799-4</t>
  </si>
  <si>
    <t xml:space="preserve">MAR+ EL  - samostatná příloha specialistů</t>
  </si>
  <si>
    <t>1243680792</t>
  </si>
  <si>
    <t>MAR+ EL - samostatná příloha specialistů</t>
  </si>
  <si>
    <t>VN a ON - Vedlejší a ostatní náklady</t>
  </si>
  <si>
    <t>OST - Ostatní náklady</t>
  </si>
  <si>
    <t>VRN - Vedlejší rozpočtové náklady</t>
  </si>
  <si>
    <t xml:space="preserve">    VRN4 - Inženýrská činnost</t>
  </si>
  <si>
    <t>OST</t>
  </si>
  <si>
    <t>Ostatní náklady</t>
  </si>
  <si>
    <t>R-007</t>
  </si>
  <si>
    <t>Zajištění dokumentace skutečného provedení staveb včetně geodetického zaměření skutečného stavu jednotlicvých objektů ( dle požadavků objednatele, počet paré dle SOD), veškeré doklady nutné k vydání kolaudačního souhlasu</t>
  </si>
  <si>
    <t>853378815</t>
  </si>
  <si>
    <t>https://podminky.urs.cz/item/CS_URS_2021_02/R-007</t>
  </si>
  <si>
    <t>R-007a</t>
  </si>
  <si>
    <t>-1573419317</t>
  </si>
  <si>
    <t>Zhotovení dílenské dokumntace</t>
  </si>
  <si>
    <t>https://podminky.urs.cz/item/CS_URS_2021_02/R-007a</t>
  </si>
  <si>
    <t>R-007b</t>
  </si>
  <si>
    <t>Dílenská dokumentace dle technologickcých požadavků vybraných dodavatelů technmologií</t>
  </si>
  <si>
    <t>1736544812</t>
  </si>
  <si>
    <t>Úprava dokumentace dle technologickcých požadavků vybraných dodavatelů technologií</t>
  </si>
  <si>
    <t>https://podminky.urs.cz/item/CS_URS_2021_02/R-007b</t>
  </si>
  <si>
    <t>R-012</t>
  </si>
  <si>
    <t>Zhotovitel zajistí fotodokumentaci původního a nového stavu, fotodokumentaci průběhu a realizace stavby po jednotlivých měsících</t>
  </si>
  <si>
    <t>1430436126</t>
  </si>
  <si>
    <t>https://podminky.urs.cz/item/CS_URS_2021_02/R-012</t>
  </si>
  <si>
    <t>VRN</t>
  </si>
  <si>
    <t>Vedlejší rozpočtové náklady</t>
  </si>
  <si>
    <t>023002000</t>
  </si>
  <si>
    <t>Příprava staveniště - odstranění materiálů a konstrukcí</t>
  </si>
  <si>
    <t>1024</t>
  </si>
  <si>
    <t>-714111923</t>
  </si>
  <si>
    <t>Hlavní tituly průvodních činností a nákladů příprava staveniště odstranění materiálů a konstrukcí</t>
  </si>
  <si>
    <t>https://podminky.urs.cz/item/CS_URS_2021_02/023002000</t>
  </si>
  <si>
    <t xml:space="preserve">"příprava staveniště pro provádění stavebních prací" </t>
  </si>
  <si>
    <t xml:space="preserve">"vyklizení mobilních předmětů " </t>
  </si>
  <si>
    <t xml:space="preserve">"zhotovitel vyhodnotí  na základě pokynů investora a prohlídky staveniště" </t>
  </si>
  <si>
    <t xml:space="preserve">"zajištění okolí stavby proti proniku prachu, hluku, znehodnocení stávajícího vybavení -mobilní stěny, SDK provizorní příčky , ochrana podlah dveří " </t>
  </si>
  <si>
    <t xml:space="preserve">"ochrana stávající fasády v míste stavebních prací  např. ochranná plachta na provizorním lešení a pod." </t>
  </si>
  <si>
    <t>"předpoklad dva pracovníci, tři dny " 1</t>
  </si>
  <si>
    <t>R-003</t>
  </si>
  <si>
    <t xml:space="preserve">Zařízení staveniště (přechodné dopravní značení, zajištění objízdných tras a uzávěr včetně příslušných povolení, ZS sociální objekty, včetně vnitrostaveništního rozvodu a napojení  na media energii,) - kompletní zajištění</t>
  </si>
  <si>
    <t>-1147708343</t>
  </si>
  <si>
    <t>Zařízení staveniště (přechodné dopravní značení, zajištění objízdných tras a uzávěr včetně příslušných povolení, ZS sociální objekty, včetně vnitrostaveništního rozvodu a napojení na media energii,odstranění) - kompletní zajištění</t>
  </si>
  <si>
    <t>https://podminky.urs.cz/item/CS_URS_2021_02/R-003</t>
  </si>
  <si>
    <t>R-003a</t>
  </si>
  <si>
    <t>Náklady spojené s prací za plného provozu (hluk, prach, zaměstnanci, studenti)</t>
  </si>
  <si>
    <t>1196447725</t>
  </si>
  <si>
    <t>https://podminky.urs.cz/item/CS_URS_2021_02/R-003a</t>
  </si>
  <si>
    <t>R-006</t>
  </si>
  <si>
    <t xml:space="preserve">Zajištění  skládek a meziskládek materiálů a odpadů včetně odvozu a poplatků, zajištění zpětného předání dotčených ploch jednotlivým majitelům </t>
  </si>
  <si>
    <t>523025481</t>
  </si>
  <si>
    <t>Zajištění skládek a meziskládek materiálů a odpadů včetně odvozu a poplatků, zajištění zpětného předání dotčených ploch jednotlivým majitelům a správcům, včetně jejich písemného souhlasného vyjádření při předání stavby</t>
  </si>
  <si>
    <t>https://podminky.urs.cz/item/CS_URS_2021_02/R-006</t>
  </si>
  <si>
    <t>R-018</t>
  </si>
  <si>
    <t>Závěrečný úklid objektu před předáním stavby uživateli do trvalého užívání, finální úklid stavby a okolí</t>
  </si>
  <si>
    <t>1231127837</t>
  </si>
  <si>
    <t>https://podminky.urs.cz/item/CS_URS_2021_02/R-018</t>
  </si>
  <si>
    <t>VRN4</t>
  </si>
  <si>
    <t>Inženýrská činnost</t>
  </si>
  <si>
    <t>044003RP3</t>
  </si>
  <si>
    <t xml:space="preserve">Revize  objektů nebo zařízení objektu potřebná pro vydání kolaudačního rozhodnutí</t>
  </si>
  <si>
    <t>…</t>
  </si>
  <si>
    <t>1211215235</t>
  </si>
  <si>
    <t>Revize objektů nebo zařízení objektu potřebná pro vydání kolaudačního rozhodnutí</t>
  </si>
  <si>
    <t>https://podminky.urs.cz/item/CS_URS_2021_02/044003RP3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</si>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</sst>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7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977151113" TargetMode="External" /><Relationship Id="rId2" Type="http://schemas.openxmlformats.org/officeDocument/2006/relationships/hyperlink" Target="https://podminky.urs.cz/item/CS_URS_2021_02/977151123" TargetMode="External" /><Relationship Id="rId3" Type="http://schemas.openxmlformats.org/officeDocument/2006/relationships/hyperlink" Target="https://podminky.urs.cz/item/CS_URS_2021_02/977151223" TargetMode="External" /><Relationship Id="rId4" Type="http://schemas.openxmlformats.org/officeDocument/2006/relationships/hyperlink" Target="https://podminky.urs.cz/item/CS_URS_2021_02/997013214" TargetMode="External" /><Relationship Id="rId5" Type="http://schemas.openxmlformats.org/officeDocument/2006/relationships/hyperlink" Target="https://podminky.urs.cz/item/CS_URS_2021_02/997013501" TargetMode="External" /><Relationship Id="rId6" Type="http://schemas.openxmlformats.org/officeDocument/2006/relationships/hyperlink" Target="https://podminky.urs.cz/item/CS_URS_2021_02/997013509" TargetMode="External" /><Relationship Id="rId7" Type="http://schemas.openxmlformats.org/officeDocument/2006/relationships/hyperlink" Target="https://podminky.urs.cz/item/CS_URS_2021_02/997013631" TargetMode="External" /><Relationship Id="rId8" Type="http://schemas.openxmlformats.org/officeDocument/2006/relationships/hyperlink" Target="https://podminky.urs.cz/item/CS_URS_2021_02/998018003" TargetMode="External" /><Relationship Id="rId9" Type="http://schemas.openxmlformats.org/officeDocument/2006/relationships/hyperlink" Target="https://podminky.urs.cz/item/CS_URS_2021_02/763135101" TargetMode="External" /><Relationship Id="rId10" Type="http://schemas.openxmlformats.org/officeDocument/2006/relationships/hyperlink" Target="https://podminky.urs.cz/item/CS_URS_2021_02/763135611" TargetMode="External" /><Relationship Id="rId11" Type="http://schemas.openxmlformats.org/officeDocument/2006/relationships/hyperlink" Target="https://podminky.urs.cz/item/CS_URS_2021_02/763135811" TargetMode="External" /><Relationship Id="rId12" Type="http://schemas.openxmlformats.org/officeDocument/2006/relationships/hyperlink" Target="https://podminky.urs.cz/item/CS_URS_2021_02/763135881" TargetMode="External" /><Relationship Id="rId13" Type="http://schemas.openxmlformats.org/officeDocument/2006/relationships/hyperlink" Target="https://podminky.urs.cz/item/CS_URS_2021_02/998763403" TargetMode="External" /><Relationship Id="rId14" Type="http://schemas.openxmlformats.org/officeDocument/2006/relationships/hyperlink" Target="https://podminky.urs.cz/item/CS_URS_2021_02/767995114" TargetMode="External" /><Relationship Id="rId15" Type="http://schemas.openxmlformats.org/officeDocument/2006/relationships/hyperlink" Target="https://podminky.urs.cz/item/CS_URS_2021_02/998767203" TargetMode="External" /><Relationship Id="rId16" Type="http://schemas.openxmlformats.org/officeDocument/2006/relationships/hyperlink" Target="https://podminky.urs.cz/item/CS_URS_2021_02/789221112" TargetMode="External" /><Relationship Id="rId17" Type="http://schemas.openxmlformats.org/officeDocument/2006/relationships/hyperlink" Target="https://podminky.urs.cz/item/CS_URS_2021_02/15931130" TargetMode="External" /><Relationship Id="rId18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R-007" TargetMode="External" /><Relationship Id="rId2" Type="http://schemas.openxmlformats.org/officeDocument/2006/relationships/hyperlink" Target="https://podminky.urs.cz/item/CS_URS_2021_02/R-007a" TargetMode="External" /><Relationship Id="rId3" Type="http://schemas.openxmlformats.org/officeDocument/2006/relationships/hyperlink" Target="https://podminky.urs.cz/item/CS_URS_2021_02/R-007b" TargetMode="External" /><Relationship Id="rId4" Type="http://schemas.openxmlformats.org/officeDocument/2006/relationships/hyperlink" Target="https://podminky.urs.cz/item/CS_URS_2021_02/R-012" TargetMode="External" /><Relationship Id="rId5" Type="http://schemas.openxmlformats.org/officeDocument/2006/relationships/hyperlink" Target="https://podminky.urs.cz/item/CS_URS_2021_02/023002000" TargetMode="External" /><Relationship Id="rId6" Type="http://schemas.openxmlformats.org/officeDocument/2006/relationships/hyperlink" Target="https://podminky.urs.cz/item/CS_URS_2021_02/R-003" TargetMode="External" /><Relationship Id="rId7" Type="http://schemas.openxmlformats.org/officeDocument/2006/relationships/hyperlink" Target="https://podminky.urs.cz/item/CS_URS_2021_02/R-003a" TargetMode="External" /><Relationship Id="rId8" Type="http://schemas.openxmlformats.org/officeDocument/2006/relationships/hyperlink" Target="https://podminky.urs.cz/item/CS_URS_2021_02/R-006" TargetMode="External" /><Relationship Id="rId9" Type="http://schemas.openxmlformats.org/officeDocument/2006/relationships/hyperlink" Target="https://podminky.urs.cz/item/CS_URS_2021_02/R-018" TargetMode="External" /><Relationship Id="rId10" Type="http://schemas.openxmlformats.org/officeDocument/2006/relationships/hyperlink" Target="https://podminky.urs.cz/item/CS_URS_2021_02/044003RP3" TargetMode="External" /><Relationship Id="rId1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33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37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38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39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40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41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42</v>
      </c>
      <c r="E29" s="49"/>
      <c r="F29" s="34" t="s">
        <v>43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44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45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46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47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48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49</v>
      </c>
      <c r="U35" s="56"/>
      <c r="V35" s="56"/>
      <c r="W35" s="56"/>
      <c r="X35" s="58" t="s">
        <v>50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51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ROZP2021-54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Rekonstrukce st. zařízení VZT a klimatizace-prostor nástavby budovy A, ÚMOb Ostrava JIH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Budova A, ÚMOb Ostrava-Jih, ul.Horní 3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18.11.2021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Statutární město Ostrava, Městský obvod Ostrava-Ji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Ing.Jana Gřundělová</v>
      </c>
      <c r="AN49" s="66"/>
      <c r="AO49" s="66"/>
      <c r="AP49" s="66"/>
      <c r="AQ49" s="42"/>
      <c r="AR49" s="46"/>
      <c r="AS49" s="76" t="s">
        <v>52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>Ateliér EMMET s.r.o.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53</v>
      </c>
      <c r="D52" s="89"/>
      <c r="E52" s="89"/>
      <c r="F52" s="89"/>
      <c r="G52" s="89"/>
      <c r="H52" s="90"/>
      <c r="I52" s="91" t="s">
        <v>54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55</v>
      </c>
      <c r="AH52" s="89"/>
      <c r="AI52" s="89"/>
      <c r="AJ52" s="89"/>
      <c r="AK52" s="89"/>
      <c r="AL52" s="89"/>
      <c r="AM52" s="89"/>
      <c r="AN52" s="91" t="s">
        <v>56</v>
      </c>
      <c r="AO52" s="89"/>
      <c r="AP52" s="89"/>
      <c r="AQ52" s="93" t="s">
        <v>57</v>
      </c>
      <c r="AR52" s="46"/>
      <c r="AS52" s="94" t="s">
        <v>58</v>
      </c>
      <c r="AT52" s="95" t="s">
        <v>59</v>
      </c>
      <c r="AU52" s="95" t="s">
        <v>60</v>
      </c>
      <c r="AV52" s="95" t="s">
        <v>61</v>
      </c>
      <c r="AW52" s="95" t="s">
        <v>62</v>
      </c>
      <c r="AX52" s="95" t="s">
        <v>63</v>
      </c>
      <c r="AY52" s="95" t="s">
        <v>64</v>
      </c>
      <c r="AZ52" s="95" t="s">
        <v>65</v>
      </c>
      <c r="BA52" s="95" t="s">
        <v>66</v>
      </c>
      <c r="BB52" s="95" t="s">
        <v>67</v>
      </c>
      <c r="BC52" s="95" t="s">
        <v>68</v>
      </c>
      <c r="BD52" s="96" t="s">
        <v>69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70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ROUND(SUM(AG55:AG57),2)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ROUND(SUM(AS55:AS57),2)</f>
        <v>0</v>
      </c>
      <c r="AT54" s="108">
        <f>ROUND(SUM(AV54:AW54),2)</f>
        <v>0</v>
      </c>
      <c r="AU54" s="109">
        <f>ROUND(SUM(AU55:AU57),5)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ROUND(SUM(AZ55:AZ57),2)</f>
        <v>0</v>
      </c>
      <c r="BA54" s="108">
        <f>ROUND(SUM(BA55:BA57),2)</f>
        <v>0</v>
      </c>
      <c r="BB54" s="108">
        <f>ROUND(SUM(BB55:BB57),2)</f>
        <v>0</v>
      </c>
      <c r="BC54" s="108">
        <f>ROUND(SUM(BC55:BC57),2)</f>
        <v>0</v>
      </c>
      <c r="BD54" s="110">
        <f>ROUND(SUM(BD55:BD57),2)</f>
        <v>0</v>
      </c>
      <c r="BE54" s="6"/>
      <c r="BS54" s="111" t="s">
        <v>71</v>
      </c>
      <c r="BT54" s="111" t="s">
        <v>72</v>
      </c>
      <c r="BU54" s="112" t="s">
        <v>73</v>
      </c>
      <c r="BV54" s="111" t="s">
        <v>74</v>
      </c>
      <c r="BW54" s="111" t="s">
        <v>5</v>
      </c>
      <c r="BX54" s="111" t="s">
        <v>75</v>
      </c>
      <c r="CL54" s="111" t="s">
        <v>19</v>
      </c>
    </row>
    <row r="55" s="7" customFormat="1" ht="16.5" customHeight="1">
      <c r="A55" s="113" t="s">
        <v>76</v>
      </c>
      <c r="B55" s="114"/>
      <c r="C55" s="115"/>
      <c r="D55" s="116" t="s">
        <v>77</v>
      </c>
      <c r="E55" s="116"/>
      <c r="F55" s="116"/>
      <c r="G55" s="116"/>
      <c r="H55" s="116"/>
      <c r="I55" s="117"/>
      <c r="J55" s="116" t="s">
        <v>78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'SO 01 - Stavební práce'!J30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79</v>
      </c>
      <c r="AR55" s="120"/>
      <c r="AS55" s="121">
        <v>0</v>
      </c>
      <c r="AT55" s="122">
        <f>ROUND(SUM(AV55:AW55),2)</f>
        <v>0</v>
      </c>
      <c r="AU55" s="123">
        <f>'SO 01 - Stavební práce'!P88</f>
        <v>0</v>
      </c>
      <c r="AV55" s="122">
        <f>'SO 01 - Stavební práce'!J33</f>
        <v>0</v>
      </c>
      <c r="AW55" s="122">
        <f>'SO 01 - Stavební práce'!J34</f>
        <v>0</v>
      </c>
      <c r="AX55" s="122">
        <f>'SO 01 - Stavební práce'!J35</f>
        <v>0</v>
      </c>
      <c r="AY55" s="122">
        <f>'SO 01 - Stavební práce'!J36</f>
        <v>0</v>
      </c>
      <c r="AZ55" s="122">
        <f>'SO 01 - Stavební práce'!F33</f>
        <v>0</v>
      </c>
      <c r="BA55" s="122">
        <f>'SO 01 - Stavební práce'!F34</f>
        <v>0</v>
      </c>
      <c r="BB55" s="122">
        <f>'SO 01 - Stavební práce'!F35</f>
        <v>0</v>
      </c>
      <c r="BC55" s="122">
        <f>'SO 01 - Stavební práce'!F36</f>
        <v>0</v>
      </c>
      <c r="BD55" s="124">
        <f>'SO 01 - Stavební práce'!F37</f>
        <v>0</v>
      </c>
      <c r="BE55" s="7"/>
      <c r="BT55" s="125" t="s">
        <v>80</v>
      </c>
      <c r="BV55" s="125" t="s">
        <v>74</v>
      </c>
      <c r="BW55" s="125" t="s">
        <v>81</v>
      </c>
      <c r="BX55" s="125" t="s">
        <v>5</v>
      </c>
      <c r="CL55" s="125" t="s">
        <v>19</v>
      </c>
      <c r="CM55" s="125" t="s">
        <v>82</v>
      </c>
    </row>
    <row r="56" s="7" customFormat="1" ht="16.5" customHeight="1">
      <c r="A56" s="113" t="s">
        <v>76</v>
      </c>
      <c r="B56" s="114"/>
      <c r="C56" s="115"/>
      <c r="D56" s="116" t="s">
        <v>83</v>
      </c>
      <c r="E56" s="116"/>
      <c r="F56" s="116"/>
      <c r="G56" s="116"/>
      <c r="H56" s="116"/>
      <c r="I56" s="117"/>
      <c r="J56" s="116" t="s">
        <v>84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'TZB - Technické zabezpeče...'!J30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79</v>
      </c>
      <c r="AR56" s="120"/>
      <c r="AS56" s="121">
        <v>0</v>
      </c>
      <c r="AT56" s="122">
        <f>ROUND(SUM(AV56:AW56),2)</f>
        <v>0</v>
      </c>
      <c r="AU56" s="123">
        <f>'TZB - Technické zabezpeče...'!P81</f>
        <v>0</v>
      </c>
      <c r="AV56" s="122">
        <f>'TZB - Technické zabezpeče...'!J33</f>
        <v>0</v>
      </c>
      <c r="AW56" s="122">
        <f>'TZB - Technické zabezpeče...'!J34</f>
        <v>0</v>
      </c>
      <c r="AX56" s="122">
        <f>'TZB - Technické zabezpeče...'!J35</f>
        <v>0</v>
      </c>
      <c r="AY56" s="122">
        <f>'TZB - Technické zabezpeče...'!J36</f>
        <v>0</v>
      </c>
      <c r="AZ56" s="122">
        <f>'TZB - Technické zabezpeče...'!F33</f>
        <v>0</v>
      </c>
      <c r="BA56" s="122">
        <f>'TZB - Technické zabezpeče...'!F34</f>
        <v>0</v>
      </c>
      <c r="BB56" s="122">
        <f>'TZB - Technické zabezpeče...'!F35</f>
        <v>0</v>
      </c>
      <c r="BC56" s="122">
        <f>'TZB - Technické zabezpeče...'!F36</f>
        <v>0</v>
      </c>
      <c r="BD56" s="124">
        <f>'TZB - Technické zabezpeče...'!F37</f>
        <v>0</v>
      </c>
      <c r="BE56" s="7"/>
      <c r="BT56" s="125" t="s">
        <v>80</v>
      </c>
      <c r="BV56" s="125" t="s">
        <v>74</v>
      </c>
      <c r="BW56" s="125" t="s">
        <v>85</v>
      </c>
      <c r="BX56" s="125" t="s">
        <v>5</v>
      </c>
      <c r="CL56" s="125" t="s">
        <v>19</v>
      </c>
      <c r="CM56" s="125" t="s">
        <v>82</v>
      </c>
    </row>
    <row r="57" s="7" customFormat="1" ht="24.75" customHeight="1">
      <c r="A57" s="113" t="s">
        <v>76</v>
      </c>
      <c r="B57" s="114"/>
      <c r="C57" s="115"/>
      <c r="D57" s="116" t="s">
        <v>86</v>
      </c>
      <c r="E57" s="116"/>
      <c r="F57" s="116"/>
      <c r="G57" s="116"/>
      <c r="H57" s="116"/>
      <c r="I57" s="117"/>
      <c r="J57" s="116" t="s">
        <v>87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'VN a ON - Vedlejší a osta...'!J30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79</v>
      </c>
      <c r="AR57" s="120"/>
      <c r="AS57" s="126">
        <v>0</v>
      </c>
      <c r="AT57" s="127">
        <f>ROUND(SUM(AV57:AW57),2)</f>
        <v>0</v>
      </c>
      <c r="AU57" s="128">
        <f>'VN a ON - Vedlejší a osta...'!P82</f>
        <v>0</v>
      </c>
      <c r="AV57" s="127">
        <f>'VN a ON - Vedlejší a osta...'!J33</f>
        <v>0</v>
      </c>
      <c r="AW57" s="127">
        <f>'VN a ON - Vedlejší a osta...'!J34</f>
        <v>0</v>
      </c>
      <c r="AX57" s="127">
        <f>'VN a ON - Vedlejší a osta...'!J35</f>
        <v>0</v>
      </c>
      <c r="AY57" s="127">
        <f>'VN a ON - Vedlejší a osta...'!J36</f>
        <v>0</v>
      </c>
      <c r="AZ57" s="127">
        <f>'VN a ON - Vedlejší a osta...'!F33</f>
        <v>0</v>
      </c>
      <c r="BA57" s="127">
        <f>'VN a ON - Vedlejší a osta...'!F34</f>
        <v>0</v>
      </c>
      <c r="BB57" s="127">
        <f>'VN a ON - Vedlejší a osta...'!F35</f>
        <v>0</v>
      </c>
      <c r="BC57" s="127">
        <f>'VN a ON - Vedlejší a osta...'!F36</f>
        <v>0</v>
      </c>
      <c r="BD57" s="129">
        <f>'VN a ON - Vedlejší a osta...'!F37</f>
        <v>0</v>
      </c>
      <c r="BE57" s="7"/>
      <c r="BT57" s="125" t="s">
        <v>80</v>
      </c>
      <c r="BV57" s="125" t="s">
        <v>74</v>
      </c>
      <c r="BW57" s="125" t="s">
        <v>88</v>
      </c>
      <c r="BX57" s="125" t="s">
        <v>5</v>
      </c>
      <c r="CL57" s="125" t="s">
        <v>19</v>
      </c>
      <c r="CM57" s="125" t="s">
        <v>82</v>
      </c>
    </row>
    <row r="58" s="2" customFormat="1" ht="30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  <row r="59" s="2" customFormat="1" ht="6.96" customHeight="1">
      <c r="A59" s="40"/>
      <c r="B59" s="61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  <c r="AN59" s="62"/>
      <c r="AO59" s="62"/>
      <c r="AP59" s="62"/>
      <c r="AQ59" s="62"/>
      <c r="AR59" s="46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</row>
  </sheetData>
  <sheetProtection sheet="1" formatColumns="0" formatRows="0" objects="1" scenarios="1" spinCount="100000" saltValue="2ZUqKBAK9qIQC8gCRwJbJh7z0HIW3OaYQt2ehYiwOg0X3qOZKqPCBNrCVat+YfJqEnE9McbK1EIQxT/8GoZV7g==" hashValue="juZW4kYtKRIkhJiTqn+iga9ByDVgWVwfWk9mO7Bq34vgClv49dvPCWruHQWxeJDlandujYfRn2WQQgup9DQT9g==" algorithmName="SHA-512" password="CC67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SO 01 - Stavební práce'!C2" display="/"/>
    <hyperlink ref="A56" location="'TZB - Technické zabezpeče...'!C2" display="/"/>
    <hyperlink ref="A57" location="'VN a ON - Vedlejší a osta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89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26.25" customHeight="1">
      <c r="B7" s="22"/>
      <c r="E7" s="135" t="str">
        <f>'Rekapitulace stavby'!K6</f>
        <v>Rekonstrukce st. zařízení VZT a klimatizace-prostor nástavby budovy A, ÚMOb Ostrava JIH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90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91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18.11.2021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ROUND(J88,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ROUND((SUM(BE88:BE224)),  2)</f>
        <v>0</v>
      </c>
      <c r="G33" s="40"/>
      <c r="H33" s="40"/>
      <c r="I33" s="150">
        <v>0.20999999999999999</v>
      </c>
      <c r="J33" s="149">
        <f>ROUND(((SUM(BE88:BE224))*I33),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ROUND((SUM(BF88:BF224)),  2)</f>
        <v>0</v>
      </c>
      <c r="G34" s="40"/>
      <c r="H34" s="40"/>
      <c r="I34" s="150">
        <v>0.14999999999999999</v>
      </c>
      <c r="J34" s="149">
        <f>ROUND(((SUM(BF88:BF224))*I34),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ROUND((SUM(BG88:BG224)),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ROUND((SUM(BH88:BH224)),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ROUND((SUM(BI88:BI224)),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92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26.25" customHeight="1">
      <c r="A48" s="40"/>
      <c r="B48" s="41"/>
      <c r="C48" s="42"/>
      <c r="D48" s="42"/>
      <c r="E48" s="162" t="str">
        <f>E7</f>
        <v>Rekonstrukce st. zařízení VZT a klimatizace-prostor nástavby budovy A, ÚMOb Ostrava JIH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90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01 - Stavební práce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Budova A, ÚMOb Ostrava-Jih, ul.Horní 3</v>
      </c>
      <c r="G52" s="42"/>
      <c r="H52" s="42"/>
      <c r="I52" s="34" t="s">
        <v>23</v>
      </c>
      <c r="J52" s="74" t="str">
        <f>IF(J12="","",J12)</f>
        <v>18.11.2021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Statutární město Ostrava, Městský obvod Ostrava-Ji</v>
      </c>
      <c r="G54" s="42"/>
      <c r="H54" s="42"/>
      <c r="I54" s="34" t="s">
        <v>31</v>
      </c>
      <c r="J54" s="38" t="str">
        <f>E21</f>
        <v>Ing.Jana Gřundělová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Ateliér EMMET 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93</v>
      </c>
      <c r="D57" s="164"/>
      <c r="E57" s="164"/>
      <c r="F57" s="164"/>
      <c r="G57" s="164"/>
      <c r="H57" s="164"/>
      <c r="I57" s="164"/>
      <c r="J57" s="165" t="s">
        <v>94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J88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95</v>
      </c>
    </row>
    <row r="60" s="9" customFormat="1" ht="24.96" customHeight="1">
      <c r="A60" s="9"/>
      <c r="B60" s="167"/>
      <c r="C60" s="168"/>
      <c r="D60" s="169" t="s">
        <v>96</v>
      </c>
      <c r="E60" s="170"/>
      <c r="F60" s="170"/>
      <c r="G60" s="170"/>
      <c r="H60" s="170"/>
      <c r="I60" s="170"/>
      <c r="J60" s="171">
        <f>J89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97</v>
      </c>
      <c r="E61" s="176"/>
      <c r="F61" s="176"/>
      <c r="G61" s="176"/>
      <c r="H61" s="176"/>
      <c r="I61" s="176"/>
      <c r="J61" s="177">
        <f>J90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98</v>
      </c>
      <c r="E62" s="176"/>
      <c r="F62" s="176"/>
      <c r="G62" s="176"/>
      <c r="H62" s="176"/>
      <c r="I62" s="176"/>
      <c r="J62" s="177">
        <f>J103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99</v>
      </c>
      <c r="E63" s="176"/>
      <c r="F63" s="176"/>
      <c r="G63" s="176"/>
      <c r="H63" s="176"/>
      <c r="I63" s="176"/>
      <c r="J63" s="177">
        <f>J117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7"/>
      <c r="C64" s="168"/>
      <c r="D64" s="169" t="s">
        <v>100</v>
      </c>
      <c r="E64" s="170"/>
      <c r="F64" s="170"/>
      <c r="G64" s="170"/>
      <c r="H64" s="170"/>
      <c r="I64" s="170"/>
      <c r="J64" s="171">
        <f>J121</f>
        <v>0</v>
      </c>
      <c r="K64" s="168"/>
      <c r="L64" s="17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3"/>
      <c r="C65" s="174"/>
      <c r="D65" s="175" t="s">
        <v>101</v>
      </c>
      <c r="E65" s="176"/>
      <c r="F65" s="176"/>
      <c r="G65" s="176"/>
      <c r="H65" s="176"/>
      <c r="I65" s="176"/>
      <c r="J65" s="177">
        <f>J122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102</v>
      </c>
      <c r="E66" s="176"/>
      <c r="F66" s="176"/>
      <c r="G66" s="176"/>
      <c r="H66" s="176"/>
      <c r="I66" s="176"/>
      <c r="J66" s="177">
        <f>J135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103</v>
      </c>
      <c r="E67" s="176"/>
      <c r="F67" s="176"/>
      <c r="G67" s="176"/>
      <c r="H67" s="176"/>
      <c r="I67" s="176"/>
      <c r="J67" s="177">
        <f>J175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104</v>
      </c>
      <c r="E68" s="176"/>
      <c r="F68" s="176"/>
      <c r="G68" s="176"/>
      <c r="H68" s="176"/>
      <c r="I68" s="176"/>
      <c r="J68" s="177">
        <f>J212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4" s="2" customFormat="1" ht="6.96" customHeight="1">
      <c r="A74" s="40"/>
      <c r="B74" s="63"/>
      <c r="C74" s="64"/>
      <c r="D74" s="64"/>
      <c r="E74" s="64"/>
      <c r="F74" s="64"/>
      <c r="G74" s="64"/>
      <c r="H74" s="64"/>
      <c r="I74" s="64"/>
      <c r="J74" s="64"/>
      <c r="K74" s="64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24.96" customHeight="1">
      <c r="A75" s="40"/>
      <c r="B75" s="41"/>
      <c r="C75" s="25" t="s">
        <v>105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16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26.25" customHeight="1">
      <c r="A78" s="40"/>
      <c r="B78" s="41"/>
      <c r="C78" s="42"/>
      <c r="D78" s="42"/>
      <c r="E78" s="162" t="str">
        <f>E7</f>
        <v>Rekonstrukce st. zařízení VZT a klimatizace-prostor nástavby budovy A, ÚMOb Ostrava JIH</v>
      </c>
      <c r="F78" s="34"/>
      <c r="G78" s="34"/>
      <c r="H78" s="34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90</v>
      </c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71" t="str">
        <f>E9</f>
        <v>SO 01 - Stavební práce</v>
      </c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21</v>
      </c>
      <c r="D82" s="42"/>
      <c r="E82" s="42"/>
      <c r="F82" s="29" t="str">
        <f>F12</f>
        <v>Budova A, ÚMOb Ostrava-Jih, ul.Horní 3</v>
      </c>
      <c r="G82" s="42"/>
      <c r="H82" s="42"/>
      <c r="I82" s="34" t="s">
        <v>23</v>
      </c>
      <c r="J82" s="74" t="str">
        <f>IF(J12="","",J12)</f>
        <v>18.11.2021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25</v>
      </c>
      <c r="D84" s="42"/>
      <c r="E84" s="42"/>
      <c r="F84" s="29" t="str">
        <f>E15</f>
        <v>Statutární město Ostrava, Městský obvod Ostrava-Ji</v>
      </c>
      <c r="G84" s="42"/>
      <c r="H84" s="42"/>
      <c r="I84" s="34" t="s">
        <v>31</v>
      </c>
      <c r="J84" s="38" t="str">
        <f>E21</f>
        <v>Ing.Jana Gřundělová</v>
      </c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29</v>
      </c>
      <c r="D85" s="42"/>
      <c r="E85" s="42"/>
      <c r="F85" s="29" t="str">
        <f>IF(E18="","",E18)</f>
        <v>Vyplň údaj</v>
      </c>
      <c r="G85" s="42"/>
      <c r="H85" s="42"/>
      <c r="I85" s="34" t="s">
        <v>34</v>
      </c>
      <c r="J85" s="38" t="str">
        <f>E24</f>
        <v>Ateliér EMMET s.r.o.</v>
      </c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0.32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1" customFormat="1" ht="29.28" customHeight="1">
      <c r="A87" s="179"/>
      <c r="B87" s="180"/>
      <c r="C87" s="181" t="s">
        <v>106</v>
      </c>
      <c r="D87" s="182" t="s">
        <v>57</v>
      </c>
      <c r="E87" s="182" t="s">
        <v>53</v>
      </c>
      <c r="F87" s="182" t="s">
        <v>54</v>
      </c>
      <c r="G87" s="182" t="s">
        <v>107</v>
      </c>
      <c r="H87" s="182" t="s">
        <v>108</v>
      </c>
      <c r="I87" s="182" t="s">
        <v>109</v>
      </c>
      <c r="J87" s="182" t="s">
        <v>94</v>
      </c>
      <c r="K87" s="183" t="s">
        <v>110</v>
      </c>
      <c r="L87" s="184"/>
      <c r="M87" s="94" t="s">
        <v>19</v>
      </c>
      <c r="N87" s="95" t="s">
        <v>42</v>
      </c>
      <c r="O87" s="95" t="s">
        <v>111</v>
      </c>
      <c r="P87" s="95" t="s">
        <v>112</v>
      </c>
      <c r="Q87" s="95" t="s">
        <v>113</v>
      </c>
      <c r="R87" s="95" t="s">
        <v>114</v>
      </c>
      <c r="S87" s="95" t="s">
        <v>115</v>
      </c>
      <c r="T87" s="96" t="s">
        <v>116</v>
      </c>
      <c r="U87" s="179"/>
      <c r="V87" s="179"/>
      <c r="W87" s="179"/>
      <c r="X87" s="179"/>
      <c r="Y87" s="179"/>
      <c r="Z87" s="179"/>
      <c r="AA87" s="179"/>
      <c r="AB87" s="179"/>
      <c r="AC87" s="179"/>
      <c r="AD87" s="179"/>
      <c r="AE87" s="179"/>
    </row>
    <row r="88" s="2" customFormat="1" ht="22.8" customHeight="1">
      <c r="A88" s="40"/>
      <c r="B88" s="41"/>
      <c r="C88" s="101" t="s">
        <v>117</v>
      </c>
      <c r="D88" s="42"/>
      <c r="E88" s="42"/>
      <c r="F88" s="42"/>
      <c r="G88" s="42"/>
      <c r="H88" s="42"/>
      <c r="I88" s="42"/>
      <c r="J88" s="185">
        <f>BK88</f>
        <v>0</v>
      </c>
      <c r="K88" s="42"/>
      <c r="L88" s="46"/>
      <c r="M88" s="97"/>
      <c r="N88" s="186"/>
      <c r="O88" s="98"/>
      <c r="P88" s="187">
        <f>P89+P121</f>
        <v>0</v>
      </c>
      <c r="Q88" s="98"/>
      <c r="R88" s="187">
        <f>R89+R121</f>
        <v>1.6139860000000001</v>
      </c>
      <c r="S88" s="98"/>
      <c r="T88" s="188">
        <f>T89+T121</f>
        <v>2.6257350499999998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71</v>
      </c>
      <c r="AU88" s="19" t="s">
        <v>95</v>
      </c>
      <c r="BK88" s="189">
        <f>BK89+BK121</f>
        <v>0</v>
      </c>
    </row>
    <row r="89" s="12" customFormat="1" ht="25.92" customHeight="1">
      <c r="A89" s="12"/>
      <c r="B89" s="190"/>
      <c r="C89" s="191"/>
      <c r="D89" s="192" t="s">
        <v>71</v>
      </c>
      <c r="E89" s="193" t="s">
        <v>118</v>
      </c>
      <c r="F89" s="193" t="s">
        <v>119</v>
      </c>
      <c r="G89" s="191"/>
      <c r="H89" s="191"/>
      <c r="I89" s="194"/>
      <c r="J89" s="195">
        <f>BK89</f>
        <v>0</v>
      </c>
      <c r="K89" s="191"/>
      <c r="L89" s="196"/>
      <c r="M89" s="197"/>
      <c r="N89" s="198"/>
      <c r="O89" s="198"/>
      <c r="P89" s="199">
        <f>P90+P103+P117</f>
        <v>0</v>
      </c>
      <c r="Q89" s="198"/>
      <c r="R89" s="199">
        <f>R90+R103+R117</f>
        <v>0.0017625</v>
      </c>
      <c r="S89" s="198"/>
      <c r="T89" s="200">
        <f>T90+T103+T117</f>
        <v>0.031829999999999997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1" t="s">
        <v>80</v>
      </c>
      <c r="AT89" s="202" t="s">
        <v>71</v>
      </c>
      <c r="AU89" s="202" t="s">
        <v>72</v>
      </c>
      <c r="AY89" s="201" t="s">
        <v>120</v>
      </c>
      <c r="BK89" s="203">
        <f>BK90+BK103+BK117</f>
        <v>0</v>
      </c>
    </row>
    <row r="90" s="12" customFormat="1" ht="22.8" customHeight="1">
      <c r="A90" s="12"/>
      <c r="B90" s="190"/>
      <c r="C90" s="191"/>
      <c r="D90" s="192" t="s">
        <v>71</v>
      </c>
      <c r="E90" s="204" t="s">
        <v>121</v>
      </c>
      <c r="F90" s="204" t="s">
        <v>122</v>
      </c>
      <c r="G90" s="191"/>
      <c r="H90" s="191"/>
      <c r="I90" s="194"/>
      <c r="J90" s="205">
        <f>BK90</f>
        <v>0</v>
      </c>
      <c r="K90" s="191"/>
      <c r="L90" s="196"/>
      <c r="M90" s="197"/>
      <c r="N90" s="198"/>
      <c r="O90" s="198"/>
      <c r="P90" s="199">
        <f>SUM(P91:P102)</f>
        <v>0</v>
      </c>
      <c r="Q90" s="198"/>
      <c r="R90" s="199">
        <f>SUM(R91:R102)</f>
        <v>0.0017625</v>
      </c>
      <c r="S90" s="198"/>
      <c r="T90" s="200">
        <f>SUM(T91:T102)</f>
        <v>0.031829999999999997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1" t="s">
        <v>80</v>
      </c>
      <c r="AT90" s="202" t="s">
        <v>71</v>
      </c>
      <c r="AU90" s="202" t="s">
        <v>80</v>
      </c>
      <c r="AY90" s="201" t="s">
        <v>120</v>
      </c>
      <c r="BK90" s="203">
        <f>SUM(BK91:BK102)</f>
        <v>0</v>
      </c>
    </row>
    <row r="91" s="2" customFormat="1" ht="24.15" customHeight="1">
      <c r="A91" s="40"/>
      <c r="B91" s="41"/>
      <c r="C91" s="206" t="s">
        <v>80</v>
      </c>
      <c r="D91" s="206" t="s">
        <v>123</v>
      </c>
      <c r="E91" s="207" t="s">
        <v>124</v>
      </c>
      <c r="F91" s="208" t="s">
        <v>125</v>
      </c>
      <c r="G91" s="209" t="s">
        <v>126</v>
      </c>
      <c r="H91" s="210">
        <v>0.59999999999999998</v>
      </c>
      <c r="I91" s="211"/>
      <c r="J91" s="212">
        <f>ROUND(I91*H91,2)</f>
        <v>0</v>
      </c>
      <c r="K91" s="208" t="s">
        <v>127</v>
      </c>
      <c r="L91" s="46"/>
      <c r="M91" s="213" t="s">
        <v>19</v>
      </c>
      <c r="N91" s="214" t="s">
        <v>43</v>
      </c>
      <c r="O91" s="86"/>
      <c r="P91" s="215">
        <f>O91*H91</f>
        <v>0</v>
      </c>
      <c r="Q91" s="215">
        <v>0.00097000000000000005</v>
      </c>
      <c r="R91" s="215">
        <f>Q91*H91</f>
        <v>0.00058200000000000005</v>
      </c>
      <c r="S91" s="215">
        <v>0.0043</v>
      </c>
      <c r="T91" s="216">
        <f>S91*H91</f>
        <v>0.0025799999999999998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128</v>
      </c>
      <c r="AT91" s="217" t="s">
        <v>123</v>
      </c>
      <c r="AU91" s="217" t="s">
        <v>82</v>
      </c>
      <c r="AY91" s="19" t="s">
        <v>120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9" t="s">
        <v>80</v>
      </c>
      <c r="BK91" s="218">
        <f>ROUND(I91*H91,2)</f>
        <v>0</v>
      </c>
      <c r="BL91" s="19" t="s">
        <v>128</v>
      </c>
      <c r="BM91" s="217" t="s">
        <v>129</v>
      </c>
    </row>
    <row r="92" s="2" customFormat="1">
      <c r="A92" s="40"/>
      <c r="B92" s="41"/>
      <c r="C92" s="42"/>
      <c r="D92" s="219" t="s">
        <v>130</v>
      </c>
      <c r="E92" s="42"/>
      <c r="F92" s="220" t="s">
        <v>131</v>
      </c>
      <c r="G92" s="42"/>
      <c r="H92" s="42"/>
      <c r="I92" s="221"/>
      <c r="J92" s="42"/>
      <c r="K92" s="42"/>
      <c r="L92" s="46"/>
      <c r="M92" s="222"/>
      <c r="N92" s="223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130</v>
      </c>
      <c r="AU92" s="19" t="s">
        <v>82</v>
      </c>
    </row>
    <row r="93" s="2" customFormat="1">
      <c r="A93" s="40"/>
      <c r="B93" s="41"/>
      <c r="C93" s="42"/>
      <c r="D93" s="224" t="s">
        <v>132</v>
      </c>
      <c r="E93" s="42"/>
      <c r="F93" s="225" t="s">
        <v>133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132</v>
      </c>
      <c r="AU93" s="19" t="s">
        <v>82</v>
      </c>
    </row>
    <row r="94" s="13" customFormat="1">
      <c r="A94" s="13"/>
      <c r="B94" s="226"/>
      <c r="C94" s="227"/>
      <c r="D94" s="219" t="s">
        <v>134</v>
      </c>
      <c r="E94" s="228" t="s">
        <v>19</v>
      </c>
      <c r="F94" s="229" t="s">
        <v>135</v>
      </c>
      <c r="G94" s="227"/>
      <c r="H94" s="230">
        <v>0.59999999999999998</v>
      </c>
      <c r="I94" s="231"/>
      <c r="J94" s="227"/>
      <c r="K94" s="227"/>
      <c r="L94" s="232"/>
      <c r="M94" s="233"/>
      <c r="N94" s="234"/>
      <c r="O94" s="234"/>
      <c r="P94" s="234"/>
      <c r="Q94" s="234"/>
      <c r="R94" s="234"/>
      <c r="S94" s="234"/>
      <c r="T94" s="235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6" t="s">
        <v>134</v>
      </c>
      <c r="AU94" s="236" t="s">
        <v>82</v>
      </c>
      <c r="AV94" s="13" t="s">
        <v>82</v>
      </c>
      <c r="AW94" s="13" t="s">
        <v>33</v>
      </c>
      <c r="AX94" s="13" t="s">
        <v>80</v>
      </c>
      <c r="AY94" s="236" t="s">
        <v>120</v>
      </c>
    </row>
    <row r="95" s="2" customFormat="1" ht="24.15" customHeight="1">
      <c r="A95" s="40"/>
      <c r="B95" s="41"/>
      <c r="C95" s="206" t="s">
        <v>82</v>
      </c>
      <c r="D95" s="206" t="s">
        <v>123</v>
      </c>
      <c r="E95" s="207" t="s">
        <v>136</v>
      </c>
      <c r="F95" s="208" t="s">
        <v>137</v>
      </c>
      <c r="G95" s="209" t="s">
        <v>126</v>
      </c>
      <c r="H95" s="210">
        <v>0.45000000000000001</v>
      </c>
      <c r="I95" s="211"/>
      <c r="J95" s="212">
        <f>ROUND(I95*H95,2)</f>
        <v>0</v>
      </c>
      <c r="K95" s="208" t="s">
        <v>127</v>
      </c>
      <c r="L95" s="46"/>
      <c r="M95" s="213" t="s">
        <v>19</v>
      </c>
      <c r="N95" s="214" t="s">
        <v>43</v>
      </c>
      <c r="O95" s="86"/>
      <c r="P95" s="215">
        <f>O95*H95</f>
        <v>0</v>
      </c>
      <c r="Q95" s="215">
        <v>0.00147</v>
      </c>
      <c r="R95" s="215">
        <f>Q95*H95</f>
        <v>0.00066149999999999998</v>
      </c>
      <c r="S95" s="215">
        <v>0.039</v>
      </c>
      <c r="T95" s="216">
        <f>S95*H95</f>
        <v>0.01755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128</v>
      </c>
      <c r="AT95" s="217" t="s">
        <v>123</v>
      </c>
      <c r="AU95" s="217" t="s">
        <v>82</v>
      </c>
      <c r="AY95" s="19" t="s">
        <v>120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80</v>
      </c>
      <c r="BK95" s="218">
        <f>ROUND(I95*H95,2)</f>
        <v>0</v>
      </c>
      <c r="BL95" s="19" t="s">
        <v>128</v>
      </c>
      <c r="BM95" s="217" t="s">
        <v>138</v>
      </c>
    </row>
    <row r="96" s="2" customFormat="1">
      <c r="A96" s="40"/>
      <c r="B96" s="41"/>
      <c r="C96" s="42"/>
      <c r="D96" s="219" t="s">
        <v>130</v>
      </c>
      <c r="E96" s="42"/>
      <c r="F96" s="220" t="s">
        <v>139</v>
      </c>
      <c r="G96" s="42"/>
      <c r="H96" s="42"/>
      <c r="I96" s="221"/>
      <c r="J96" s="42"/>
      <c r="K96" s="42"/>
      <c r="L96" s="46"/>
      <c r="M96" s="222"/>
      <c r="N96" s="22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130</v>
      </c>
      <c r="AU96" s="19" t="s">
        <v>82</v>
      </c>
    </row>
    <row r="97" s="2" customFormat="1">
      <c r="A97" s="40"/>
      <c r="B97" s="41"/>
      <c r="C97" s="42"/>
      <c r="D97" s="224" t="s">
        <v>132</v>
      </c>
      <c r="E97" s="42"/>
      <c r="F97" s="225" t="s">
        <v>140</v>
      </c>
      <c r="G97" s="42"/>
      <c r="H97" s="42"/>
      <c r="I97" s="221"/>
      <c r="J97" s="42"/>
      <c r="K97" s="42"/>
      <c r="L97" s="46"/>
      <c r="M97" s="222"/>
      <c r="N97" s="22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132</v>
      </c>
      <c r="AU97" s="19" t="s">
        <v>82</v>
      </c>
    </row>
    <row r="98" s="13" customFormat="1">
      <c r="A98" s="13"/>
      <c r="B98" s="226"/>
      <c r="C98" s="227"/>
      <c r="D98" s="219" t="s">
        <v>134</v>
      </c>
      <c r="E98" s="228" t="s">
        <v>19</v>
      </c>
      <c r="F98" s="229" t="s">
        <v>141</v>
      </c>
      <c r="G98" s="227"/>
      <c r="H98" s="230">
        <v>0.45000000000000001</v>
      </c>
      <c r="I98" s="231"/>
      <c r="J98" s="227"/>
      <c r="K98" s="227"/>
      <c r="L98" s="232"/>
      <c r="M98" s="233"/>
      <c r="N98" s="234"/>
      <c r="O98" s="234"/>
      <c r="P98" s="234"/>
      <c r="Q98" s="234"/>
      <c r="R98" s="234"/>
      <c r="S98" s="234"/>
      <c r="T98" s="235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6" t="s">
        <v>134</v>
      </c>
      <c r="AU98" s="236" t="s">
        <v>82</v>
      </c>
      <c r="AV98" s="13" t="s">
        <v>82</v>
      </c>
      <c r="AW98" s="13" t="s">
        <v>33</v>
      </c>
      <c r="AX98" s="13" t="s">
        <v>80</v>
      </c>
      <c r="AY98" s="236" t="s">
        <v>120</v>
      </c>
    </row>
    <row r="99" s="2" customFormat="1" ht="24.15" customHeight="1">
      <c r="A99" s="40"/>
      <c r="B99" s="41"/>
      <c r="C99" s="206" t="s">
        <v>142</v>
      </c>
      <c r="D99" s="206" t="s">
        <v>123</v>
      </c>
      <c r="E99" s="207" t="s">
        <v>143</v>
      </c>
      <c r="F99" s="208" t="s">
        <v>144</v>
      </c>
      <c r="G99" s="209" t="s">
        <v>126</v>
      </c>
      <c r="H99" s="210">
        <v>0.29999999999999999</v>
      </c>
      <c r="I99" s="211"/>
      <c r="J99" s="212">
        <f>ROUND(I99*H99,2)</f>
        <v>0</v>
      </c>
      <c r="K99" s="208" t="s">
        <v>127</v>
      </c>
      <c r="L99" s="46"/>
      <c r="M99" s="213" t="s">
        <v>19</v>
      </c>
      <c r="N99" s="214" t="s">
        <v>43</v>
      </c>
      <c r="O99" s="86"/>
      <c r="P99" s="215">
        <f>O99*H99</f>
        <v>0</v>
      </c>
      <c r="Q99" s="215">
        <v>0.00173</v>
      </c>
      <c r="R99" s="215">
        <f>Q99*H99</f>
        <v>0.00051899999999999993</v>
      </c>
      <c r="S99" s="215">
        <v>0.039</v>
      </c>
      <c r="T99" s="216">
        <f>S99*H99</f>
        <v>0.0117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128</v>
      </c>
      <c r="AT99" s="217" t="s">
        <v>123</v>
      </c>
      <c r="AU99" s="217" t="s">
        <v>82</v>
      </c>
      <c r="AY99" s="19" t="s">
        <v>120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80</v>
      </c>
      <c r="BK99" s="218">
        <f>ROUND(I99*H99,2)</f>
        <v>0</v>
      </c>
      <c r="BL99" s="19" t="s">
        <v>128</v>
      </c>
      <c r="BM99" s="217" t="s">
        <v>145</v>
      </c>
    </row>
    <row r="100" s="2" customFormat="1">
      <c r="A100" s="40"/>
      <c r="B100" s="41"/>
      <c r="C100" s="42"/>
      <c r="D100" s="219" t="s">
        <v>130</v>
      </c>
      <c r="E100" s="42"/>
      <c r="F100" s="220" t="s">
        <v>146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130</v>
      </c>
      <c r="AU100" s="19" t="s">
        <v>82</v>
      </c>
    </row>
    <row r="101" s="2" customFormat="1">
      <c r="A101" s="40"/>
      <c r="B101" s="41"/>
      <c r="C101" s="42"/>
      <c r="D101" s="224" t="s">
        <v>132</v>
      </c>
      <c r="E101" s="42"/>
      <c r="F101" s="225" t="s">
        <v>147</v>
      </c>
      <c r="G101" s="42"/>
      <c r="H101" s="42"/>
      <c r="I101" s="221"/>
      <c r="J101" s="42"/>
      <c r="K101" s="42"/>
      <c r="L101" s="46"/>
      <c r="M101" s="222"/>
      <c r="N101" s="22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132</v>
      </c>
      <c r="AU101" s="19" t="s">
        <v>82</v>
      </c>
    </row>
    <row r="102" s="13" customFormat="1">
      <c r="A102" s="13"/>
      <c r="B102" s="226"/>
      <c r="C102" s="227"/>
      <c r="D102" s="219" t="s">
        <v>134</v>
      </c>
      <c r="E102" s="228" t="s">
        <v>19</v>
      </c>
      <c r="F102" s="229" t="s">
        <v>148</v>
      </c>
      <c r="G102" s="227"/>
      <c r="H102" s="230">
        <v>0.29999999999999999</v>
      </c>
      <c r="I102" s="231"/>
      <c r="J102" s="227"/>
      <c r="K102" s="227"/>
      <c r="L102" s="232"/>
      <c r="M102" s="233"/>
      <c r="N102" s="234"/>
      <c r="O102" s="234"/>
      <c r="P102" s="234"/>
      <c r="Q102" s="234"/>
      <c r="R102" s="234"/>
      <c r="S102" s="234"/>
      <c r="T102" s="235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6" t="s">
        <v>134</v>
      </c>
      <c r="AU102" s="236" t="s">
        <v>82</v>
      </c>
      <c r="AV102" s="13" t="s">
        <v>82</v>
      </c>
      <c r="AW102" s="13" t="s">
        <v>33</v>
      </c>
      <c r="AX102" s="13" t="s">
        <v>80</v>
      </c>
      <c r="AY102" s="236" t="s">
        <v>120</v>
      </c>
    </row>
    <row r="103" s="12" customFormat="1" ht="22.8" customHeight="1">
      <c r="A103" s="12"/>
      <c r="B103" s="190"/>
      <c r="C103" s="191"/>
      <c r="D103" s="192" t="s">
        <v>71</v>
      </c>
      <c r="E103" s="204" t="s">
        <v>149</v>
      </c>
      <c r="F103" s="204" t="s">
        <v>150</v>
      </c>
      <c r="G103" s="191"/>
      <c r="H103" s="191"/>
      <c r="I103" s="194"/>
      <c r="J103" s="205">
        <f>BK103</f>
        <v>0</v>
      </c>
      <c r="K103" s="191"/>
      <c r="L103" s="196"/>
      <c r="M103" s="197"/>
      <c r="N103" s="198"/>
      <c r="O103" s="198"/>
      <c r="P103" s="199">
        <f>SUM(P104:P116)</f>
        <v>0</v>
      </c>
      <c r="Q103" s="198"/>
      <c r="R103" s="199">
        <f>SUM(R104:R116)</f>
        <v>0</v>
      </c>
      <c r="S103" s="198"/>
      <c r="T103" s="200">
        <f>SUM(T104:T116)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1" t="s">
        <v>80</v>
      </c>
      <c r="AT103" s="202" t="s">
        <v>71</v>
      </c>
      <c r="AU103" s="202" t="s">
        <v>80</v>
      </c>
      <c r="AY103" s="201" t="s">
        <v>120</v>
      </c>
      <c r="BK103" s="203">
        <f>SUM(BK104:BK116)</f>
        <v>0</v>
      </c>
    </row>
    <row r="104" s="2" customFormat="1" ht="24.15" customHeight="1">
      <c r="A104" s="40"/>
      <c r="B104" s="41"/>
      <c r="C104" s="206" t="s">
        <v>128</v>
      </c>
      <c r="D104" s="206" t="s">
        <v>123</v>
      </c>
      <c r="E104" s="207" t="s">
        <v>151</v>
      </c>
      <c r="F104" s="208" t="s">
        <v>152</v>
      </c>
      <c r="G104" s="209" t="s">
        <v>153</v>
      </c>
      <c r="H104" s="210">
        <v>2.6259999999999999</v>
      </c>
      <c r="I104" s="211"/>
      <c r="J104" s="212">
        <f>ROUND(I104*H104,2)</f>
        <v>0</v>
      </c>
      <c r="K104" s="208" t="s">
        <v>127</v>
      </c>
      <c r="L104" s="46"/>
      <c r="M104" s="213" t="s">
        <v>19</v>
      </c>
      <c r="N104" s="214" t="s">
        <v>43</v>
      </c>
      <c r="O104" s="86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128</v>
      </c>
      <c r="AT104" s="217" t="s">
        <v>123</v>
      </c>
      <c r="AU104" s="217" t="s">
        <v>82</v>
      </c>
      <c r="AY104" s="19" t="s">
        <v>120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9" t="s">
        <v>80</v>
      </c>
      <c r="BK104" s="218">
        <f>ROUND(I104*H104,2)</f>
        <v>0</v>
      </c>
      <c r="BL104" s="19" t="s">
        <v>128</v>
      </c>
      <c r="BM104" s="217" t="s">
        <v>154</v>
      </c>
    </row>
    <row r="105" s="2" customFormat="1">
      <c r="A105" s="40"/>
      <c r="B105" s="41"/>
      <c r="C105" s="42"/>
      <c r="D105" s="219" t="s">
        <v>130</v>
      </c>
      <c r="E105" s="42"/>
      <c r="F105" s="220" t="s">
        <v>155</v>
      </c>
      <c r="G105" s="42"/>
      <c r="H105" s="42"/>
      <c r="I105" s="221"/>
      <c r="J105" s="42"/>
      <c r="K105" s="42"/>
      <c r="L105" s="46"/>
      <c r="M105" s="222"/>
      <c r="N105" s="22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130</v>
      </c>
      <c r="AU105" s="19" t="s">
        <v>82</v>
      </c>
    </row>
    <row r="106" s="2" customFormat="1">
      <c r="A106" s="40"/>
      <c r="B106" s="41"/>
      <c r="C106" s="42"/>
      <c r="D106" s="224" t="s">
        <v>132</v>
      </c>
      <c r="E106" s="42"/>
      <c r="F106" s="225" t="s">
        <v>156</v>
      </c>
      <c r="G106" s="42"/>
      <c r="H106" s="42"/>
      <c r="I106" s="221"/>
      <c r="J106" s="42"/>
      <c r="K106" s="42"/>
      <c r="L106" s="46"/>
      <c r="M106" s="222"/>
      <c r="N106" s="223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132</v>
      </c>
      <c r="AU106" s="19" t="s">
        <v>82</v>
      </c>
    </row>
    <row r="107" s="2" customFormat="1" ht="24.15" customHeight="1">
      <c r="A107" s="40"/>
      <c r="B107" s="41"/>
      <c r="C107" s="206" t="s">
        <v>157</v>
      </c>
      <c r="D107" s="206" t="s">
        <v>123</v>
      </c>
      <c r="E107" s="207" t="s">
        <v>158</v>
      </c>
      <c r="F107" s="208" t="s">
        <v>159</v>
      </c>
      <c r="G107" s="209" t="s">
        <v>153</v>
      </c>
      <c r="H107" s="210">
        <v>2.6259999999999999</v>
      </c>
      <c r="I107" s="211"/>
      <c r="J107" s="212">
        <f>ROUND(I107*H107,2)</f>
        <v>0</v>
      </c>
      <c r="K107" s="208" t="s">
        <v>127</v>
      </c>
      <c r="L107" s="46"/>
      <c r="M107" s="213" t="s">
        <v>19</v>
      </c>
      <c r="N107" s="214" t="s">
        <v>43</v>
      </c>
      <c r="O107" s="86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128</v>
      </c>
      <c r="AT107" s="217" t="s">
        <v>123</v>
      </c>
      <c r="AU107" s="217" t="s">
        <v>82</v>
      </c>
      <c r="AY107" s="19" t="s">
        <v>120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80</v>
      </c>
      <c r="BK107" s="218">
        <f>ROUND(I107*H107,2)</f>
        <v>0</v>
      </c>
      <c r="BL107" s="19" t="s">
        <v>128</v>
      </c>
      <c r="BM107" s="217" t="s">
        <v>160</v>
      </c>
    </row>
    <row r="108" s="2" customFormat="1">
      <c r="A108" s="40"/>
      <c r="B108" s="41"/>
      <c r="C108" s="42"/>
      <c r="D108" s="219" t="s">
        <v>130</v>
      </c>
      <c r="E108" s="42"/>
      <c r="F108" s="220" t="s">
        <v>161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130</v>
      </c>
      <c r="AU108" s="19" t="s">
        <v>82</v>
      </c>
    </row>
    <row r="109" s="2" customFormat="1">
      <c r="A109" s="40"/>
      <c r="B109" s="41"/>
      <c r="C109" s="42"/>
      <c r="D109" s="224" t="s">
        <v>132</v>
      </c>
      <c r="E109" s="42"/>
      <c r="F109" s="225" t="s">
        <v>162</v>
      </c>
      <c r="G109" s="42"/>
      <c r="H109" s="42"/>
      <c r="I109" s="221"/>
      <c r="J109" s="42"/>
      <c r="K109" s="42"/>
      <c r="L109" s="46"/>
      <c r="M109" s="222"/>
      <c r="N109" s="22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132</v>
      </c>
      <c r="AU109" s="19" t="s">
        <v>82</v>
      </c>
    </row>
    <row r="110" s="2" customFormat="1" ht="24.15" customHeight="1">
      <c r="A110" s="40"/>
      <c r="B110" s="41"/>
      <c r="C110" s="206" t="s">
        <v>163</v>
      </c>
      <c r="D110" s="206" t="s">
        <v>123</v>
      </c>
      <c r="E110" s="207" t="s">
        <v>164</v>
      </c>
      <c r="F110" s="208" t="s">
        <v>165</v>
      </c>
      <c r="G110" s="209" t="s">
        <v>153</v>
      </c>
      <c r="H110" s="210">
        <v>49.893999999999998</v>
      </c>
      <c r="I110" s="211"/>
      <c r="J110" s="212">
        <f>ROUND(I110*H110,2)</f>
        <v>0</v>
      </c>
      <c r="K110" s="208" t="s">
        <v>127</v>
      </c>
      <c r="L110" s="46"/>
      <c r="M110" s="213" t="s">
        <v>19</v>
      </c>
      <c r="N110" s="214" t="s">
        <v>43</v>
      </c>
      <c r="O110" s="86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128</v>
      </c>
      <c r="AT110" s="217" t="s">
        <v>123</v>
      </c>
      <c r="AU110" s="217" t="s">
        <v>82</v>
      </c>
      <c r="AY110" s="19" t="s">
        <v>120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80</v>
      </c>
      <c r="BK110" s="218">
        <f>ROUND(I110*H110,2)</f>
        <v>0</v>
      </c>
      <c r="BL110" s="19" t="s">
        <v>128</v>
      </c>
      <c r="BM110" s="217" t="s">
        <v>166</v>
      </c>
    </row>
    <row r="111" s="2" customFormat="1">
      <c r="A111" s="40"/>
      <c r="B111" s="41"/>
      <c r="C111" s="42"/>
      <c r="D111" s="219" t="s">
        <v>130</v>
      </c>
      <c r="E111" s="42"/>
      <c r="F111" s="220" t="s">
        <v>167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130</v>
      </c>
      <c r="AU111" s="19" t="s">
        <v>82</v>
      </c>
    </row>
    <row r="112" s="2" customFormat="1">
      <c r="A112" s="40"/>
      <c r="B112" s="41"/>
      <c r="C112" s="42"/>
      <c r="D112" s="224" t="s">
        <v>132</v>
      </c>
      <c r="E112" s="42"/>
      <c r="F112" s="225" t="s">
        <v>168</v>
      </c>
      <c r="G112" s="42"/>
      <c r="H112" s="42"/>
      <c r="I112" s="221"/>
      <c r="J112" s="42"/>
      <c r="K112" s="42"/>
      <c r="L112" s="46"/>
      <c r="M112" s="222"/>
      <c r="N112" s="22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132</v>
      </c>
      <c r="AU112" s="19" t="s">
        <v>82</v>
      </c>
    </row>
    <row r="113" s="13" customFormat="1">
      <c r="A113" s="13"/>
      <c r="B113" s="226"/>
      <c r="C113" s="227"/>
      <c r="D113" s="219" t="s">
        <v>134</v>
      </c>
      <c r="E113" s="228" t="s">
        <v>19</v>
      </c>
      <c r="F113" s="229" t="s">
        <v>169</v>
      </c>
      <c r="G113" s="227"/>
      <c r="H113" s="230">
        <v>49.893999999999998</v>
      </c>
      <c r="I113" s="231"/>
      <c r="J113" s="227"/>
      <c r="K113" s="227"/>
      <c r="L113" s="232"/>
      <c r="M113" s="233"/>
      <c r="N113" s="234"/>
      <c r="O113" s="234"/>
      <c r="P113" s="234"/>
      <c r="Q113" s="234"/>
      <c r="R113" s="234"/>
      <c r="S113" s="234"/>
      <c r="T113" s="235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6" t="s">
        <v>134</v>
      </c>
      <c r="AU113" s="236" t="s">
        <v>82</v>
      </c>
      <c r="AV113" s="13" t="s">
        <v>82</v>
      </c>
      <c r="AW113" s="13" t="s">
        <v>33</v>
      </c>
      <c r="AX113" s="13" t="s">
        <v>80</v>
      </c>
      <c r="AY113" s="236" t="s">
        <v>120</v>
      </c>
    </row>
    <row r="114" s="2" customFormat="1" ht="33" customHeight="1">
      <c r="A114" s="40"/>
      <c r="B114" s="41"/>
      <c r="C114" s="206" t="s">
        <v>170</v>
      </c>
      <c r="D114" s="206" t="s">
        <v>123</v>
      </c>
      <c r="E114" s="207" t="s">
        <v>171</v>
      </c>
      <c r="F114" s="208" t="s">
        <v>172</v>
      </c>
      <c r="G114" s="209" t="s">
        <v>153</v>
      </c>
      <c r="H114" s="210">
        <v>2.6259999999999999</v>
      </c>
      <c r="I114" s="211"/>
      <c r="J114" s="212">
        <f>ROUND(I114*H114,2)</f>
        <v>0</v>
      </c>
      <c r="K114" s="208" t="s">
        <v>127</v>
      </c>
      <c r="L114" s="46"/>
      <c r="M114" s="213" t="s">
        <v>19</v>
      </c>
      <c r="N114" s="214" t="s">
        <v>43</v>
      </c>
      <c r="O114" s="86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7" t="s">
        <v>128</v>
      </c>
      <c r="AT114" s="217" t="s">
        <v>123</v>
      </c>
      <c r="AU114" s="217" t="s">
        <v>82</v>
      </c>
      <c r="AY114" s="19" t="s">
        <v>120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9" t="s">
        <v>80</v>
      </c>
      <c r="BK114" s="218">
        <f>ROUND(I114*H114,2)</f>
        <v>0</v>
      </c>
      <c r="BL114" s="19" t="s">
        <v>128</v>
      </c>
      <c r="BM114" s="217" t="s">
        <v>173</v>
      </c>
    </row>
    <row r="115" s="2" customFormat="1">
      <c r="A115" s="40"/>
      <c r="B115" s="41"/>
      <c r="C115" s="42"/>
      <c r="D115" s="219" t="s">
        <v>130</v>
      </c>
      <c r="E115" s="42"/>
      <c r="F115" s="220" t="s">
        <v>174</v>
      </c>
      <c r="G115" s="42"/>
      <c r="H115" s="42"/>
      <c r="I115" s="221"/>
      <c r="J115" s="42"/>
      <c r="K115" s="42"/>
      <c r="L115" s="46"/>
      <c r="M115" s="222"/>
      <c r="N115" s="22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130</v>
      </c>
      <c r="AU115" s="19" t="s">
        <v>82</v>
      </c>
    </row>
    <row r="116" s="2" customFormat="1">
      <c r="A116" s="40"/>
      <c r="B116" s="41"/>
      <c r="C116" s="42"/>
      <c r="D116" s="224" t="s">
        <v>132</v>
      </c>
      <c r="E116" s="42"/>
      <c r="F116" s="225" t="s">
        <v>175</v>
      </c>
      <c r="G116" s="42"/>
      <c r="H116" s="42"/>
      <c r="I116" s="221"/>
      <c r="J116" s="42"/>
      <c r="K116" s="42"/>
      <c r="L116" s="46"/>
      <c r="M116" s="222"/>
      <c r="N116" s="223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132</v>
      </c>
      <c r="AU116" s="19" t="s">
        <v>82</v>
      </c>
    </row>
    <row r="117" s="12" customFormat="1" ht="22.8" customHeight="1">
      <c r="A117" s="12"/>
      <c r="B117" s="190"/>
      <c r="C117" s="191"/>
      <c r="D117" s="192" t="s">
        <v>71</v>
      </c>
      <c r="E117" s="204" t="s">
        <v>176</v>
      </c>
      <c r="F117" s="204" t="s">
        <v>177</v>
      </c>
      <c r="G117" s="191"/>
      <c r="H117" s="191"/>
      <c r="I117" s="194"/>
      <c r="J117" s="205">
        <f>BK117</f>
        <v>0</v>
      </c>
      <c r="K117" s="191"/>
      <c r="L117" s="196"/>
      <c r="M117" s="197"/>
      <c r="N117" s="198"/>
      <c r="O117" s="198"/>
      <c r="P117" s="199">
        <f>SUM(P118:P120)</f>
        <v>0</v>
      </c>
      <c r="Q117" s="198"/>
      <c r="R117" s="199">
        <f>SUM(R118:R120)</f>
        <v>0</v>
      </c>
      <c r="S117" s="198"/>
      <c r="T117" s="200">
        <f>SUM(T118:T120)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1" t="s">
        <v>80</v>
      </c>
      <c r="AT117" s="202" t="s">
        <v>71</v>
      </c>
      <c r="AU117" s="202" t="s">
        <v>80</v>
      </c>
      <c r="AY117" s="201" t="s">
        <v>120</v>
      </c>
      <c r="BK117" s="203">
        <f>SUM(BK118:BK120)</f>
        <v>0</v>
      </c>
    </row>
    <row r="118" s="2" customFormat="1" ht="21.75" customHeight="1">
      <c r="A118" s="40"/>
      <c r="B118" s="41"/>
      <c r="C118" s="206" t="s">
        <v>178</v>
      </c>
      <c r="D118" s="206" t="s">
        <v>123</v>
      </c>
      <c r="E118" s="207" t="s">
        <v>179</v>
      </c>
      <c r="F118" s="208" t="s">
        <v>180</v>
      </c>
      <c r="G118" s="209" t="s">
        <v>153</v>
      </c>
      <c r="H118" s="210">
        <v>0.002</v>
      </c>
      <c r="I118" s="211"/>
      <c r="J118" s="212">
        <f>ROUND(I118*H118,2)</f>
        <v>0</v>
      </c>
      <c r="K118" s="208" t="s">
        <v>127</v>
      </c>
      <c r="L118" s="46"/>
      <c r="M118" s="213" t="s">
        <v>19</v>
      </c>
      <c r="N118" s="214" t="s">
        <v>43</v>
      </c>
      <c r="O118" s="86"/>
      <c r="P118" s="215">
        <f>O118*H118</f>
        <v>0</v>
      </c>
      <c r="Q118" s="215">
        <v>0</v>
      </c>
      <c r="R118" s="215">
        <f>Q118*H118</f>
        <v>0</v>
      </c>
      <c r="S118" s="215">
        <v>0</v>
      </c>
      <c r="T118" s="21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7" t="s">
        <v>128</v>
      </c>
      <c r="AT118" s="217" t="s">
        <v>123</v>
      </c>
      <c r="AU118" s="217" t="s">
        <v>82</v>
      </c>
      <c r="AY118" s="19" t="s">
        <v>120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9" t="s">
        <v>80</v>
      </c>
      <c r="BK118" s="218">
        <f>ROUND(I118*H118,2)</f>
        <v>0</v>
      </c>
      <c r="BL118" s="19" t="s">
        <v>128</v>
      </c>
      <c r="BM118" s="217" t="s">
        <v>181</v>
      </c>
    </row>
    <row r="119" s="2" customFormat="1">
      <c r="A119" s="40"/>
      <c r="B119" s="41"/>
      <c r="C119" s="42"/>
      <c r="D119" s="219" t="s">
        <v>130</v>
      </c>
      <c r="E119" s="42"/>
      <c r="F119" s="220" t="s">
        <v>182</v>
      </c>
      <c r="G119" s="42"/>
      <c r="H119" s="42"/>
      <c r="I119" s="221"/>
      <c r="J119" s="42"/>
      <c r="K119" s="42"/>
      <c r="L119" s="46"/>
      <c r="M119" s="222"/>
      <c r="N119" s="223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130</v>
      </c>
      <c r="AU119" s="19" t="s">
        <v>82</v>
      </c>
    </row>
    <row r="120" s="2" customFormat="1">
      <c r="A120" s="40"/>
      <c r="B120" s="41"/>
      <c r="C120" s="42"/>
      <c r="D120" s="224" t="s">
        <v>132</v>
      </c>
      <c r="E120" s="42"/>
      <c r="F120" s="225" t="s">
        <v>183</v>
      </c>
      <c r="G120" s="42"/>
      <c r="H120" s="42"/>
      <c r="I120" s="221"/>
      <c r="J120" s="42"/>
      <c r="K120" s="42"/>
      <c r="L120" s="46"/>
      <c r="M120" s="222"/>
      <c r="N120" s="22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132</v>
      </c>
      <c r="AU120" s="19" t="s">
        <v>82</v>
      </c>
    </row>
    <row r="121" s="12" customFormat="1" ht="25.92" customHeight="1">
      <c r="A121" s="12"/>
      <c r="B121" s="190"/>
      <c r="C121" s="191"/>
      <c r="D121" s="192" t="s">
        <v>71</v>
      </c>
      <c r="E121" s="193" t="s">
        <v>184</v>
      </c>
      <c r="F121" s="193" t="s">
        <v>185</v>
      </c>
      <c r="G121" s="191"/>
      <c r="H121" s="191"/>
      <c r="I121" s="194"/>
      <c r="J121" s="195">
        <f>BK121</f>
        <v>0</v>
      </c>
      <c r="K121" s="191"/>
      <c r="L121" s="196"/>
      <c r="M121" s="197"/>
      <c r="N121" s="198"/>
      <c r="O121" s="198"/>
      <c r="P121" s="199">
        <f>P122+P135+P175+P212</f>
        <v>0</v>
      </c>
      <c r="Q121" s="198"/>
      <c r="R121" s="199">
        <f>R122+R135+R175+R212</f>
        <v>1.6122235000000003</v>
      </c>
      <c r="S121" s="198"/>
      <c r="T121" s="200">
        <f>T122+T135+T175+T212</f>
        <v>2.59390505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1" t="s">
        <v>82</v>
      </c>
      <c r="AT121" s="202" t="s">
        <v>71</v>
      </c>
      <c r="AU121" s="202" t="s">
        <v>72</v>
      </c>
      <c r="AY121" s="201" t="s">
        <v>120</v>
      </c>
      <c r="BK121" s="203">
        <f>BK122+BK135+BK175+BK212</f>
        <v>0</v>
      </c>
    </row>
    <row r="122" s="12" customFormat="1" ht="22.8" customHeight="1">
      <c r="A122" s="12"/>
      <c r="B122" s="190"/>
      <c r="C122" s="191"/>
      <c r="D122" s="192" t="s">
        <v>71</v>
      </c>
      <c r="E122" s="204" t="s">
        <v>186</v>
      </c>
      <c r="F122" s="204" t="s">
        <v>187</v>
      </c>
      <c r="G122" s="191"/>
      <c r="H122" s="191"/>
      <c r="I122" s="194"/>
      <c r="J122" s="205">
        <f>BK122</f>
        <v>0</v>
      </c>
      <c r="K122" s="191"/>
      <c r="L122" s="196"/>
      <c r="M122" s="197"/>
      <c r="N122" s="198"/>
      <c r="O122" s="198"/>
      <c r="P122" s="199">
        <f>SUM(P123:P134)</f>
        <v>0</v>
      </c>
      <c r="Q122" s="198"/>
      <c r="R122" s="199">
        <f>SUM(R123:R134)</f>
        <v>0</v>
      </c>
      <c r="S122" s="198"/>
      <c r="T122" s="200">
        <f>SUM(T123:T134)</f>
        <v>1.9800000000000002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1" t="s">
        <v>82</v>
      </c>
      <c r="AT122" s="202" t="s">
        <v>71</v>
      </c>
      <c r="AU122" s="202" t="s">
        <v>80</v>
      </c>
      <c r="AY122" s="201" t="s">
        <v>120</v>
      </c>
      <c r="BK122" s="203">
        <f>SUM(BK123:BK134)</f>
        <v>0</v>
      </c>
    </row>
    <row r="123" s="2" customFormat="1" ht="33" customHeight="1">
      <c r="A123" s="40"/>
      <c r="B123" s="41"/>
      <c r="C123" s="206" t="s">
        <v>121</v>
      </c>
      <c r="D123" s="206" t="s">
        <v>123</v>
      </c>
      <c r="E123" s="207" t="s">
        <v>188</v>
      </c>
      <c r="F123" s="208" t="s">
        <v>189</v>
      </c>
      <c r="G123" s="209" t="s">
        <v>190</v>
      </c>
      <c r="H123" s="210">
        <v>3</v>
      </c>
      <c r="I123" s="211"/>
      <c r="J123" s="212">
        <f>ROUND(I123*H123,2)</f>
        <v>0</v>
      </c>
      <c r="K123" s="208" t="s">
        <v>191</v>
      </c>
      <c r="L123" s="46"/>
      <c r="M123" s="213" t="s">
        <v>19</v>
      </c>
      <c r="N123" s="214" t="s">
        <v>43</v>
      </c>
      <c r="O123" s="86"/>
      <c r="P123" s="215">
        <f>O123*H123</f>
        <v>0</v>
      </c>
      <c r="Q123" s="215">
        <v>0</v>
      </c>
      <c r="R123" s="215">
        <f>Q123*H123</f>
        <v>0</v>
      </c>
      <c r="S123" s="215">
        <v>0.13500000000000001</v>
      </c>
      <c r="T123" s="216">
        <f>S123*H123</f>
        <v>0.40500000000000003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7" t="s">
        <v>192</v>
      </c>
      <c r="AT123" s="217" t="s">
        <v>123</v>
      </c>
      <c r="AU123" s="217" t="s">
        <v>82</v>
      </c>
      <c r="AY123" s="19" t="s">
        <v>120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9" t="s">
        <v>80</v>
      </c>
      <c r="BK123" s="218">
        <f>ROUND(I123*H123,2)</f>
        <v>0</v>
      </c>
      <c r="BL123" s="19" t="s">
        <v>192</v>
      </c>
      <c r="BM123" s="217" t="s">
        <v>193</v>
      </c>
    </row>
    <row r="124" s="2" customFormat="1">
      <c r="A124" s="40"/>
      <c r="B124" s="41"/>
      <c r="C124" s="42"/>
      <c r="D124" s="219" t="s">
        <v>130</v>
      </c>
      <c r="E124" s="42"/>
      <c r="F124" s="220" t="s">
        <v>194</v>
      </c>
      <c r="G124" s="42"/>
      <c r="H124" s="42"/>
      <c r="I124" s="221"/>
      <c r="J124" s="42"/>
      <c r="K124" s="42"/>
      <c r="L124" s="46"/>
      <c r="M124" s="222"/>
      <c r="N124" s="223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130</v>
      </c>
      <c r="AU124" s="19" t="s">
        <v>82</v>
      </c>
    </row>
    <row r="125" s="14" customFormat="1">
      <c r="A125" s="14"/>
      <c r="B125" s="237"/>
      <c r="C125" s="238"/>
      <c r="D125" s="219" t="s">
        <v>134</v>
      </c>
      <c r="E125" s="239" t="s">
        <v>19</v>
      </c>
      <c r="F125" s="240" t="s">
        <v>195</v>
      </c>
      <c r="G125" s="238"/>
      <c r="H125" s="239" t="s">
        <v>19</v>
      </c>
      <c r="I125" s="241"/>
      <c r="J125" s="238"/>
      <c r="K125" s="238"/>
      <c r="L125" s="242"/>
      <c r="M125" s="243"/>
      <c r="N125" s="244"/>
      <c r="O125" s="244"/>
      <c r="P125" s="244"/>
      <c r="Q125" s="244"/>
      <c r="R125" s="244"/>
      <c r="S125" s="244"/>
      <c r="T125" s="245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6" t="s">
        <v>134</v>
      </c>
      <c r="AU125" s="246" t="s">
        <v>82</v>
      </c>
      <c r="AV125" s="14" t="s">
        <v>80</v>
      </c>
      <c r="AW125" s="14" t="s">
        <v>33</v>
      </c>
      <c r="AX125" s="14" t="s">
        <v>72</v>
      </c>
      <c r="AY125" s="246" t="s">
        <v>120</v>
      </c>
    </row>
    <row r="126" s="13" customFormat="1">
      <c r="A126" s="13"/>
      <c r="B126" s="226"/>
      <c r="C126" s="227"/>
      <c r="D126" s="219" t="s">
        <v>134</v>
      </c>
      <c r="E126" s="228" t="s">
        <v>19</v>
      </c>
      <c r="F126" s="229" t="s">
        <v>196</v>
      </c>
      <c r="G126" s="227"/>
      <c r="H126" s="230">
        <v>3</v>
      </c>
      <c r="I126" s="231"/>
      <c r="J126" s="227"/>
      <c r="K126" s="227"/>
      <c r="L126" s="232"/>
      <c r="M126" s="233"/>
      <c r="N126" s="234"/>
      <c r="O126" s="234"/>
      <c r="P126" s="234"/>
      <c r="Q126" s="234"/>
      <c r="R126" s="234"/>
      <c r="S126" s="234"/>
      <c r="T126" s="23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6" t="s">
        <v>134</v>
      </c>
      <c r="AU126" s="236" t="s">
        <v>82</v>
      </c>
      <c r="AV126" s="13" t="s">
        <v>82</v>
      </c>
      <c r="AW126" s="13" t="s">
        <v>33</v>
      </c>
      <c r="AX126" s="13" t="s">
        <v>80</v>
      </c>
      <c r="AY126" s="236" t="s">
        <v>120</v>
      </c>
    </row>
    <row r="127" s="2" customFormat="1" ht="33" customHeight="1">
      <c r="A127" s="40"/>
      <c r="B127" s="41"/>
      <c r="C127" s="206" t="s">
        <v>197</v>
      </c>
      <c r="D127" s="206" t="s">
        <v>123</v>
      </c>
      <c r="E127" s="207" t="s">
        <v>198</v>
      </c>
      <c r="F127" s="208" t="s">
        <v>199</v>
      </c>
      <c r="G127" s="209" t="s">
        <v>190</v>
      </c>
      <c r="H127" s="210">
        <v>3</v>
      </c>
      <c r="I127" s="211"/>
      <c r="J127" s="212">
        <f>ROUND(I127*H127,2)</f>
        <v>0</v>
      </c>
      <c r="K127" s="208" t="s">
        <v>191</v>
      </c>
      <c r="L127" s="46"/>
      <c r="M127" s="213" t="s">
        <v>19</v>
      </c>
      <c r="N127" s="214" t="s">
        <v>43</v>
      </c>
      <c r="O127" s="86"/>
      <c r="P127" s="215">
        <f>O127*H127</f>
        <v>0</v>
      </c>
      <c r="Q127" s="215">
        <v>0</v>
      </c>
      <c r="R127" s="215">
        <f>Q127*H127</f>
        <v>0</v>
      </c>
      <c r="S127" s="215">
        <v>0.33500000000000002</v>
      </c>
      <c r="T127" s="216">
        <f>S127*H127</f>
        <v>1.0050000000000001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7" t="s">
        <v>192</v>
      </c>
      <c r="AT127" s="217" t="s">
        <v>123</v>
      </c>
      <c r="AU127" s="217" t="s">
        <v>82</v>
      </c>
      <c r="AY127" s="19" t="s">
        <v>120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9" t="s">
        <v>80</v>
      </c>
      <c r="BK127" s="218">
        <f>ROUND(I127*H127,2)</f>
        <v>0</v>
      </c>
      <c r="BL127" s="19" t="s">
        <v>192</v>
      </c>
      <c r="BM127" s="217" t="s">
        <v>200</v>
      </c>
    </row>
    <row r="128" s="2" customFormat="1">
      <c r="A128" s="40"/>
      <c r="B128" s="41"/>
      <c r="C128" s="42"/>
      <c r="D128" s="219" t="s">
        <v>130</v>
      </c>
      <c r="E128" s="42"/>
      <c r="F128" s="220" t="s">
        <v>201</v>
      </c>
      <c r="G128" s="42"/>
      <c r="H128" s="42"/>
      <c r="I128" s="221"/>
      <c r="J128" s="42"/>
      <c r="K128" s="42"/>
      <c r="L128" s="46"/>
      <c r="M128" s="222"/>
      <c r="N128" s="223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130</v>
      </c>
      <c r="AU128" s="19" t="s">
        <v>82</v>
      </c>
    </row>
    <row r="129" s="14" customFormat="1">
      <c r="A129" s="14"/>
      <c r="B129" s="237"/>
      <c r="C129" s="238"/>
      <c r="D129" s="219" t="s">
        <v>134</v>
      </c>
      <c r="E129" s="239" t="s">
        <v>19</v>
      </c>
      <c r="F129" s="240" t="s">
        <v>195</v>
      </c>
      <c r="G129" s="238"/>
      <c r="H129" s="239" t="s">
        <v>19</v>
      </c>
      <c r="I129" s="241"/>
      <c r="J129" s="238"/>
      <c r="K129" s="238"/>
      <c r="L129" s="242"/>
      <c r="M129" s="243"/>
      <c r="N129" s="244"/>
      <c r="O129" s="244"/>
      <c r="P129" s="244"/>
      <c r="Q129" s="244"/>
      <c r="R129" s="244"/>
      <c r="S129" s="244"/>
      <c r="T129" s="245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6" t="s">
        <v>134</v>
      </c>
      <c r="AU129" s="246" t="s">
        <v>82</v>
      </c>
      <c r="AV129" s="14" t="s">
        <v>80</v>
      </c>
      <c r="AW129" s="14" t="s">
        <v>33</v>
      </c>
      <c r="AX129" s="14" t="s">
        <v>72</v>
      </c>
      <c r="AY129" s="246" t="s">
        <v>120</v>
      </c>
    </row>
    <row r="130" s="13" customFormat="1">
      <c r="A130" s="13"/>
      <c r="B130" s="226"/>
      <c r="C130" s="227"/>
      <c r="D130" s="219" t="s">
        <v>134</v>
      </c>
      <c r="E130" s="228" t="s">
        <v>19</v>
      </c>
      <c r="F130" s="229" t="s">
        <v>202</v>
      </c>
      <c r="G130" s="227"/>
      <c r="H130" s="230">
        <v>3</v>
      </c>
      <c r="I130" s="231"/>
      <c r="J130" s="227"/>
      <c r="K130" s="227"/>
      <c r="L130" s="232"/>
      <c r="M130" s="233"/>
      <c r="N130" s="234"/>
      <c r="O130" s="234"/>
      <c r="P130" s="234"/>
      <c r="Q130" s="234"/>
      <c r="R130" s="234"/>
      <c r="S130" s="234"/>
      <c r="T130" s="23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6" t="s">
        <v>134</v>
      </c>
      <c r="AU130" s="236" t="s">
        <v>82</v>
      </c>
      <c r="AV130" s="13" t="s">
        <v>82</v>
      </c>
      <c r="AW130" s="13" t="s">
        <v>33</v>
      </c>
      <c r="AX130" s="13" t="s">
        <v>80</v>
      </c>
      <c r="AY130" s="236" t="s">
        <v>120</v>
      </c>
    </row>
    <row r="131" s="2" customFormat="1" ht="33" customHeight="1">
      <c r="A131" s="40"/>
      <c r="B131" s="41"/>
      <c r="C131" s="206" t="s">
        <v>203</v>
      </c>
      <c r="D131" s="206" t="s">
        <v>123</v>
      </c>
      <c r="E131" s="207" t="s">
        <v>204</v>
      </c>
      <c r="F131" s="208" t="s">
        <v>205</v>
      </c>
      <c r="G131" s="209" t="s">
        <v>190</v>
      </c>
      <c r="H131" s="210">
        <v>3</v>
      </c>
      <c r="I131" s="211"/>
      <c r="J131" s="212">
        <f>ROUND(I131*H131,2)</f>
        <v>0</v>
      </c>
      <c r="K131" s="208" t="s">
        <v>191</v>
      </c>
      <c r="L131" s="46"/>
      <c r="M131" s="213" t="s">
        <v>19</v>
      </c>
      <c r="N131" s="214" t="s">
        <v>43</v>
      </c>
      <c r="O131" s="86"/>
      <c r="P131" s="215">
        <f>O131*H131</f>
        <v>0</v>
      </c>
      <c r="Q131" s="215">
        <v>0</v>
      </c>
      <c r="R131" s="215">
        <f>Q131*H131</f>
        <v>0</v>
      </c>
      <c r="S131" s="215">
        <v>0.19</v>
      </c>
      <c r="T131" s="216">
        <f>S131*H131</f>
        <v>0.57000000000000006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7" t="s">
        <v>192</v>
      </c>
      <c r="AT131" s="217" t="s">
        <v>123</v>
      </c>
      <c r="AU131" s="217" t="s">
        <v>82</v>
      </c>
      <c r="AY131" s="19" t="s">
        <v>120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9" t="s">
        <v>80</v>
      </c>
      <c r="BK131" s="218">
        <f>ROUND(I131*H131,2)</f>
        <v>0</v>
      </c>
      <c r="BL131" s="19" t="s">
        <v>192</v>
      </c>
      <c r="BM131" s="217" t="s">
        <v>206</v>
      </c>
    </row>
    <row r="132" s="2" customFormat="1">
      <c r="A132" s="40"/>
      <c r="B132" s="41"/>
      <c r="C132" s="42"/>
      <c r="D132" s="219" t="s">
        <v>130</v>
      </c>
      <c r="E132" s="42"/>
      <c r="F132" s="220" t="s">
        <v>207</v>
      </c>
      <c r="G132" s="42"/>
      <c r="H132" s="42"/>
      <c r="I132" s="221"/>
      <c r="J132" s="42"/>
      <c r="K132" s="42"/>
      <c r="L132" s="46"/>
      <c r="M132" s="222"/>
      <c r="N132" s="223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130</v>
      </c>
      <c r="AU132" s="19" t="s">
        <v>82</v>
      </c>
    </row>
    <row r="133" s="14" customFormat="1">
      <c r="A133" s="14"/>
      <c r="B133" s="237"/>
      <c r="C133" s="238"/>
      <c r="D133" s="219" t="s">
        <v>134</v>
      </c>
      <c r="E133" s="239" t="s">
        <v>19</v>
      </c>
      <c r="F133" s="240" t="s">
        <v>195</v>
      </c>
      <c r="G133" s="238"/>
      <c r="H133" s="239" t="s">
        <v>19</v>
      </c>
      <c r="I133" s="241"/>
      <c r="J133" s="238"/>
      <c r="K133" s="238"/>
      <c r="L133" s="242"/>
      <c r="M133" s="243"/>
      <c r="N133" s="244"/>
      <c r="O133" s="244"/>
      <c r="P133" s="244"/>
      <c r="Q133" s="244"/>
      <c r="R133" s="244"/>
      <c r="S133" s="244"/>
      <c r="T133" s="245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6" t="s">
        <v>134</v>
      </c>
      <c r="AU133" s="246" t="s">
        <v>82</v>
      </c>
      <c r="AV133" s="14" t="s">
        <v>80</v>
      </c>
      <c r="AW133" s="14" t="s">
        <v>33</v>
      </c>
      <c r="AX133" s="14" t="s">
        <v>72</v>
      </c>
      <c r="AY133" s="246" t="s">
        <v>120</v>
      </c>
    </row>
    <row r="134" s="13" customFormat="1">
      <c r="A134" s="13"/>
      <c r="B134" s="226"/>
      <c r="C134" s="227"/>
      <c r="D134" s="219" t="s">
        <v>134</v>
      </c>
      <c r="E134" s="228" t="s">
        <v>19</v>
      </c>
      <c r="F134" s="229" t="s">
        <v>208</v>
      </c>
      <c r="G134" s="227"/>
      <c r="H134" s="230">
        <v>3</v>
      </c>
      <c r="I134" s="231"/>
      <c r="J134" s="227"/>
      <c r="K134" s="227"/>
      <c r="L134" s="232"/>
      <c r="M134" s="233"/>
      <c r="N134" s="234"/>
      <c r="O134" s="234"/>
      <c r="P134" s="234"/>
      <c r="Q134" s="234"/>
      <c r="R134" s="234"/>
      <c r="S134" s="234"/>
      <c r="T134" s="23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6" t="s">
        <v>134</v>
      </c>
      <c r="AU134" s="236" t="s">
        <v>82</v>
      </c>
      <c r="AV134" s="13" t="s">
        <v>82</v>
      </c>
      <c r="AW134" s="13" t="s">
        <v>33</v>
      </c>
      <c r="AX134" s="13" t="s">
        <v>80</v>
      </c>
      <c r="AY134" s="236" t="s">
        <v>120</v>
      </c>
    </row>
    <row r="135" s="12" customFormat="1" ht="22.8" customHeight="1">
      <c r="A135" s="12"/>
      <c r="B135" s="190"/>
      <c r="C135" s="191"/>
      <c r="D135" s="192" t="s">
        <v>71</v>
      </c>
      <c r="E135" s="204" t="s">
        <v>209</v>
      </c>
      <c r="F135" s="204" t="s">
        <v>210</v>
      </c>
      <c r="G135" s="191"/>
      <c r="H135" s="191"/>
      <c r="I135" s="194"/>
      <c r="J135" s="205">
        <f>BK135</f>
        <v>0</v>
      </c>
      <c r="K135" s="191"/>
      <c r="L135" s="196"/>
      <c r="M135" s="197"/>
      <c r="N135" s="198"/>
      <c r="O135" s="198"/>
      <c r="P135" s="199">
        <f>SUM(P136:P174)</f>
        <v>0</v>
      </c>
      <c r="Q135" s="198"/>
      <c r="R135" s="199">
        <f>SUM(R136:R174)</f>
        <v>0.16894400000000001</v>
      </c>
      <c r="S135" s="198"/>
      <c r="T135" s="200">
        <f>SUM(T136:T174)</f>
        <v>0.61390505000000006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1" t="s">
        <v>82</v>
      </c>
      <c r="AT135" s="202" t="s">
        <v>71</v>
      </c>
      <c r="AU135" s="202" t="s">
        <v>80</v>
      </c>
      <c r="AY135" s="201" t="s">
        <v>120</v>
      </c>
      <c r="BK135" s="203">
        <f>SUM(BK136:BK174)</f>
        <v>0</v>
      </c>
    </row>
    <row r="136" s="2" customFormat="1" ht="33" customHeight="1">
      <c r="A136" s="40"/>
      <c r="B136" s="41"/>
      <c r="C136" s="206" t="s">
        <v>211</v>
      </c>
      <c r="D136" s="206" t="s">
        <v>123</v>
      </c>
      <c r="E136" s="207" t="s">
        <v>212</v>
      </c>
      <c r="F136" s="208" t="s">
        <v>213</v>
      </c>
      <c r="G136" s="209" t="s">
        <v>214</v>
      </c>
      <c r="H136" s="210">
        <v>30.239999999999998</v>
      </c>
      <c r="I136" s="211"/>
      <c r="J136" s="212">
        <f>ROUND(I136*H136,2)</f>
        <v>0</v>
      </c>
      <c r="K136" s="208" t="s">
        <v>127</v>
      </c>
      <c r="L136" s="46"/>
      <c r="M136" s="213" t="s">
        <v>19</v>
      </c>
      <c r="N136" s="214" t="s">
        <v>43</v>
      </c>
      <c r="O136" s="86"/>
      <c r="P136" s="215">
        <f>O136*H136</f>
        <v>0</v>
      </c>
      <c r="Q136" s="215">
        <v>0.00125</v>
      </c>
      <c r="R136" s="215">
        <f>Q136*H136</f>
        <v>0.0378</v>
      </c>
      <c r="S136" s="215">
        <v>0</v>
      </c>
      <c r="T136" s="21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7" t="s">
        <v>192</v>
      </c>
      <c r="AT136" s="217" t="s">
        <v>123</v>
      </c>
      <c r="AU136" s="217" t="s">
        <v>82</v>
      </c>
      <c r="AY136" s="19" t="s">
        <v>120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9" t="s">
        <v>80</v>
      </c>
      <c r="BK136" s="218">
        <f>ROUND(I136*H136,2)</f>
        <v>0</v>
      </c>
      <c r="BL136" s="19" t="s">
        <v>192</v>
      </c>
      <c r="BM136" s="217" t="s">
        <v>215</v>
      </c>
    </row>
    <row r="137" s="2" customFormat="1">
      <c r="A137" s="40"/>
      <c r="B137" s="41"/>
      <c r="C137" s="42"/>
      <c r="D137" s="219" t="s">
        <v>130</v>
      </c>
      <c r="E137" s="42"/>
      <c r="F137" s="220" t="s">
        <v>216</v>
      </c>
      <c r="G137" s="42"/>
      <c r="H137" s="42"/>
      <c r="I137" s="221"/>
      <c r="J137" s="42"/>
      <c r="K137" s="42"/>
      <c r="L137" s="46"/>
      <c r="M137" s="222"/>
      <c r="N137" s="223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130</v>
      </c>
      <c r="AU137" s="19" t="s">
        <v>82</v>
      </c>
    </row>
    <row r="138" s="2" customFormat="1">
      <c r="A138" s="40"/>
      <c r="B138" s="41"/>
      <c r="C138" s="42"/>
      <c r="D138" s="224" t="s">
        <v>132</v>
      </c>
      <c r="E138" s="42"/>
      <c r="F138" s="225" t="s">
        <v>217</v>
      </c>
      <c r="G138" s="42"/>
      <c r="H138" s="42"/>
      <c r="I138" s="221"/>
      <c r="J138" s="42"/>
      <c r="K138" s="42"/>
      <c r="L138" s="46"/>
      <c r="M138" s="222"/>
      <c r="N138" s="223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132</v>
      </c>
      <c r="AU138" s="19" t="s">
        <v>82</v>
      </c>
    </row>
    <row r="139" s="14" customFormat="1">
      <c r="A139" s="14"/>
      <c r="B139" s="237"/>
      <c r="C139" s="238"/>
      <c r="D139" s="219" t="s">
        <v>134</v>
      </c>
      <c r="E139" s="239" t="s">
        <v>19</v>
      </c>
      <c r="F139" s="240" t="s">
        <v>218</v>
      </c>
      <c r="G139" s="238"/>
      <c r="H139" s="239" t="s">
        <v>19</v>
      </c>
      <c r="I139" s="241"/>
      <c r="J139" s="238"/>
      <c r="K139" s="238"/>
      <c r="L139" s="242"/>
      <c r="M139" s="243"/>
      <c r="N139" s="244"/>
      <c r="O139" s="244"/>
      <c r="P139" s="244"/>
      <c r="Q139" s="244"/>
      <c r="R139" s="244"/>
      <c r="S139" s="244"/>
      <c r="T139" s="245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6" t="s">
        <v>134</v>
      </c>
      <c r="AU139" s="246" t="s">
        <v>82</v>
      </c>
      <c r="AV139" s="14" t="s">
        <v>80</v>
      </c>
      <c r="AW139" s="14" t="s">
        <v>33</v>
      </c>
      <c r="AX139" s="14" t="s">
        <v>72</v>
      </c>
      <c r="AY139" s="246" t="s">
        <v>120</v>
      </c>
    </row>
    <row r="140" s="13" customFormat="1">
      <c r="A140" s="13"/>
      <c r="B140" s="226"/>
      <c r="C140" s="227"/>
      <c r="D140" s="219" t="s">
        <v>134</v>
      </c>
      <c r="E140" s="228" t="s">
        <v>19</v>
      </c>
      <c r="F140" s="229" t="s">
        <v>219</v>
      </c>
      <c r="G140" s="227"/>
      <c r="H140" s="230">
        <v>30.239999999999998</v>
      </c>
      <c r="I140" s="231"/>
      <c r="J140" s="227"/>
      <c r="K140" s="227"/>
      <c r="L140" s="232"/>
      <c r="M140" s="233"/>
      <c r="N140" s="234"/>
      <c r="O140" s="234"/>
      <c r="P140" s="234"/>
      <c r="Q140" s="234"/>
      <c r="R140" s="234"/>
      <c r="S140" s="234"/>
      <c r="T140" s="23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6" t="s">
        <v>134</v>
      </c>
      <c r="AU140" s="236" t="s">
        <v>82</v>
      </c>
      <c r="AV140" s="13" t="s">
        <v>82</v>
      </c>
      <c r="AW140" s="13" t="s">
        <v>33</v>
      </c>
      <c r="AX140" s="13" t="s">
        <v>80</v>
      </c>
      <c r="AY140" s="236" t="s">
        <v>120</v>
      </c>
    </row>
    <row r="141" s="14" customFormat="1">
      <c r="A141" s="14"/>
      <c r="B141" s="237"/>
      <c r="C141" s="238"/>
      <c r="D141" s="219" t="s">
        <v>134</v>
      </c>
      <c r="E141" s="239" t="s">
        <v>19</v>
      </c>
      <c r="F141" s="240" t="s">
        <v>220</v>
      </c>
      <c r="G141" s="238"/>
      <c r="H141" s="239" t="s">
        <v>19</v>
      </c>
      <c r="I141" s="241"/>
      <c r="J141" s="238"/>
      <c r="K141" s="238"/>
      <c r="L141" s="242"/>
      <c r="M141" s="243"/>
      <c r="N141" s="244"/>
      <c r="O141" s="244"/>
      <c r="P141" s="244"/>
      <c r="Q141" s="244"/>
      <c r="R141" s="244"/>
      <c r="S141" s="244"/>
      <c r="T141" s="245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6" t="s">
        <v>134</v>
      </c>
      <c r="AU141" s="246" t="s">
        <v>82</v>
      </c>
      <c r="AV141" s="14" t="s">
        <v>80</v>
      </c>
      <c r="AW141" s="14" t="s">
        <v>33</v>
      </c>
      <c r="AX141" s="14" t="s">
        <v>72</v>
      </c>
      <c r="AY141" s="246" t="s">
        <v>120</v>
      </c>
    </row>
    <row r="142" s="2" customFormat="1" ht="21.75" customHeight="1">
      <c r="A142" s="40"/>
      <c r="B142" s="41"/>
      <c r="C142" s="247" t="s">
        <v>221</v>
      </c>
      <c r="D142" s="247" t="s">
        <v>222</v>
      </c>
      <c r="E142" s="248" t="s">
        <v>223</v>
      </c>
      <c r="F142" s="249" t="s">
        <v>224</v>
      </c>
      <c r="G142" s="250" t="s">
        <v>214</v>
      </c>
      <c r="H142" s="251">
        <v>16.393000000000001</v>
      </c>
      <c r="I142" s="252"/>
      <c r="J142" s="253">
        <f>ROUND(I142*H142,2)</f>
        <v>0</v>
      </c>
      <c r="K142" s="249" t="s">
        <v>19</v>
      </c>
      <c r="L142" s="254"/>
      <c r="M142" s="255" t="s">
        <v>19</v>
      </c>
      <c r="N142" s="256" t="s">
        <v>43</v>
      </c>
      <c r="O142" s="86"/>
      <c r="P142" s="215">
        <f>O142*H142</f>
        <v>0</v>
      </c>
      <c r="Q142" s="215">
        <v>0.0080000000000000002</v>
      </c>
      <c r="R142" s="215">
        <f>Q142*H142</f>
        <v>0.13114400000000001</v>
      </c>
      <c r="S142" s="215">
        <v>0</v>
      </c>
      <c r="T142" s="216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7" t="s">
        <v>225</v>
      </c>
      <c r="AT142" s="217" t="s">
        <v>222</v>
      </c>
      <c r="AU142" s="217" t="s">
        <v>82</v>
      </c>
      <c r="AY142" s="19" t="s">
        <v>120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9" t="s">
        <v>80</v>
      </c>
      <c r="BK142" s="218">
        <f>ROUND(I142*H142,2)</f>
        <v>0</v>
      </c>
      <c r="BL142" s="19" t="s">
        <v>192</v>
      </c>
      <c r="BM142" s="217" t="s">
        <v>226</v>
      </c>
    </row>
    <row r="143" s="2" customFormat="1">
      <c r="A143" s="40"/>
      <c r="B143" s="41"/>
      <c r="C143" s="42"/>
      <c r="D143" s="219" t="s">
        <v>130</v>
      </c>
      <c r="E143" s="42"/>
      <c r="F143" s="220" t="s">
        <v>224</v>
      </c>
      <c r="G143" s="42"/>
      <c r="H143" s="42"/>
      <c r="I143" s="221"/>
      <c r="J143" s="42"/>
      <c r="K143" s="42"/>
      <c r="L143" s="46"/>
      <c r="M143" s="222"/>
      <c r="N143" s="223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130</v>
      </c>
      <c r="AU143" s="19" t="s">
        <v>82</v>
      </c>
    </row>
    <row r="144" s="14" customFormat="1">
      <c r="A144" s="14"/>
      <c r="B144" s="237"/>
      <c r="C144" s="238"/>
      <c r="D144" s="219" t="s">
        <v>134</v>
      </c>
      <c r="E144" s="239" t="s">
        <v>19</v>
      </c>
      <c r="F144" s="240" t="s">
        <v>227</v>
      </c>
      <c r="G144" s="238"/>
      <c r="H144" s="239" t="s">
        <v>19</v>
      </c>
      <c r="I144" s="241"/>
      <c r="J144" s="238"/>
      <c r="K144" s="238"/>
      <c r="L144" s="242"/>
      <c r="M144" s="243"/>
      <c r="N144" s="244"/>
      <c r="O144" s="244"/>
      <c r="P144" s="244"/>
      <c r="Q144" s="244"/>
      <c r="R144" s="244"/>
      <c r="S144" s="244"/>
      <c r="T144" s="245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6" t="s">
        <v>134</v>
      </c>
      <c r="AU144" s="246" t="s">
        <v>82</v>
      </c>
      <c r="AV144" s="14" t="s">
        <v>80</v>
      </c>
      <c r="AW144" s="14" t="s">
        <v>33</v>
      </c>
      <c r="AX144" s="14" t="s">
        <v>72</v>
      </c>
      <c r="AY144" s="246" t="s">
        <v>120</v>
      </c>
    </row>
    <row r="145" s="13" customFormat="1">
      <c r="A145" s="13"/>
      <c r="B145" s="226"/>
      <c r="C145" s="227"/>
      <c r="D145" s="219" t="s">
        <v>134</v>
      </c>
      <c r="E145" s="228" t="s">
        <v>19</v>
      </c>
      <c r="F145" s="229" t="s">
        <v>228</v>
      </c>
      <c r="G145" s="227"/>
      <c r="H145" s="230">
        <v>4.5359999999999996</v>
      </c>
      <c r="I145" s="231"/>
      <c r="J145" s="227"/>
      <c r="K145" s="227"/>
      <c r="L145" s="232"/>
      <c r="M145" s="233"/>
      <c r="N145" s="234"/>
      <c r="O145" s="234"/>
      <c r="P145" s="234"/>
      <c r="Q145" s="234"/>
      <c r="R145" s="234"/>
      <c r="S145" s="234"/>
      <c r="T145" s="23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6" t="s">
        <v>134</v>
      </c>
      <c r="AU145" s="236" t="s">
        <v>82</v>
      </c>
      <c r="AV145" s="13" t="s">
        <v>82</v>
      </c>
      <c r="AW145" s="13" t="s">
        <v>33</v>
      </c>
      <c r="AX145" s="13" t="s">
        <v>72</v>
      </c>
      <c r="AY145" s="236" t="s">
        <v>120</v>
      </c>
    </row>
    <row r="146" s="14" customFormat="1">
      <c r="A146" s="14"/>
      <c r="B146" s="237"/>
      <c r="C146" s="238"/>
      <c r="D146" s="219" t="s">
        <v>134</v>
      </c>
      <c r="E146" s="239" t="s">
        <v>19</v>
      </c>
      <c r="F146" s="240" t="s">
        <v>229</v>
      </c>
      <c r="G146" s="238"/>
      <c r="H146" s="239" t="s">
        <v>19</v>
      </c>
      <c r="I146" s="241"/>
      <c r="J146" s="238"/>
      <c r="K146" s="238"/>
      <c r="L146" s="242"/>
      <c r="M146" s="243"/>
      <c r="N146" s="244"/>
      <c r="O146" s="244"/>
      <c r="P146" s="244"/>
      <c r="Q146" s="244"/>
      <c r="R146" s="244"/>
      <c r="S146" s="244"/>
      <c r="T146" s="245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6" t="s">
        <v>134</v>
      </c>
      <c r="AU146" s="246" t="s">
        <v>82</v>
      </c>
      <c r="AV146" s="14" t="s">
        <v>80</v>
      </c>
      <c r="AW146" s="14" t="s">
        <v>33</v>
      </c>
      <c r="AX146" s="14" t="s">
        <v>72</v>
      </c>
      <c r="AY146" s="246" t="s">
        <v>120</v>
      </c>
    </row>
    <row r="147" s="13" customFormat="1">
      <c r="A147" s="13"/>
      <c r="B147" s="226"/>
      <c r="C147" s="227"/>
      <c r="D147" s="219" t="s">
        <v>134</v>
      </c>
      <c r="E147" s="228" t="s">
        <v>19</v>
      </c>
      <c r="F147" s="229" t="s">
        <v>230</v>
      </c>
      <c r="G147" s="227"/>
      <c r="H147" s="230">
        <v>11.076000000000001</v>
      </c>
      <c r="I147" s="231"/>
      <c r="J147" s="227"/>
      <c r="K147" s="227"/>
      <c r="L147" s="232"/>
      <c r="M147" s="233"/>
      <c r="N147" s="234"/>
      <c r="O147" s="234"/>
      <c r="P147" s="234"/>
      <c r="Q147" s="234"/>
      <c r="R147" s="234"/>
      <c r="S147" s="234"/>
      <c r="T147" s="23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6" t="s">
        <v>134</v>
      </c>
      <c r="AU147" s="236" t="s">
        <v>82</v>
      </c>
      <c r="AV147" s="13" t="s">
        <v>82</v>
      </c>
      <c r="AW147" s="13" t="s">
        <v>33</v>
      </c>
      <c r="AX147" s="13" t="s">
        <v>72</v>
      </c>
      <c r="AY147" s="236" t="s">
        <v>120</v>
      </c>
    </row>
    <row r="148" s="15" customFormat="1">
      <c r="A148" s="15"/>
      <c r="B148" s="257"/>
      <c r="C148" s="258"/>
      <c r="D148" s="219" t="s">
        <v>134</v>
      </c>
      <c r="E148" s="259" t="s">
        <v>19</v>
      </c>
      <c r="F148" s="260" t="s">
        <v>231</v>
      </c>
      <c r="G148" s="258"/>
      <c r="H148" s="261">
        <v>15.612</v>
      </c>
      <c r="I148" s="262"/>
      <c r="J148" s="258"/>
      <c r="K148" s="258"/>
      <c r="L148" s="263"/>
      <c r="M148" s="264"/>
      <c r="N148" s="265"/>
      <c r="O148" s="265"/>
      <c r="P148" s="265"/>
      <c r="Q148" s="265"/>
      <c r="R148" s="265"/>
      <c r="S148" s="265"/>
      <c r="T148" s="266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7" t="s">
        <v>134</v>
      </c>
      <c r="AU148" s="267" t="s">
        <v>82</v>
      </c>
      <c r="AV148" s="15" t="s">
        <v>128</v>
      </c>
      <c r="AW148" s="15" t="s">
        <v>33</v>
      </c>
      <c r="AX148" s="15" t="s">
        <v>80</v>
      </c>
      <c r="AY148" s="267" t="s">
        <v>120</v>
      </c>
    </row>
    <row r="149" s="13" customFormat="1">
      <c r="A149" s="13"/>
      <c r="B149" s="226"/>
      <c r="C149" s="227"/>
      <c r="D149" s="219" t="s">
        <v>134</v>
      </c>
      <c r="E149" s="227"/>
      <c r="F149" s="229" t="s">
        <v>232</v>
      </c>
      <c r="G149" s="227"/>
      <c r="H149" s="230">
        <v>16.393000000000001</v>
      </c>
      <c r="I149" s="231"/>
      <c r="J149" s="227"/>
      <c r="K149" s="227"/>
      <c r="L149" s="232"/>
      <c r="M149" s="233"/>
      <c r="N149" s="234"/>
      <c r="O149" s="234"/>
      <c r="P149" s="234"/>
      <c r="Q149" s="234"/>
      <c r="R149" s="234"/>
      <c r="S149" s="234"/>
      <c r="T149" s="23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6" t="s">
        <v>134</v>
      </c>
      <c r="AU149" s="236" t="s">
        <v>82</v>
      </c>
      <c r="AV149" s="13" t="s">
        <v>82</v>
      </c>
      <c r="AW149" s="13" t="s">
        <v>4</v>
      </c>
      <c r="AX149" s="13" t="s">
        <v>80</v>
      </c>
      <c r="AY149" s="236" t="s">
        <v>120</v>
      </c>
    </row>
    <row r="150" s="2" customFormat="1" ht="16.5" customHeight="1">
      <c r="A150" s="40"/>
      <c r="B150" s="41"/>
      <c r="C150" s="206" t="s">
        <v>233</v>
      </c>
      <c r="D150" s="206" t="s">
        <v>123</v>
      </c>
      <c r="E150" s="207" t="s">
        <v>234</v>
      </c>
      <c r="F150" s="208" t="s">
        <v>235</v>
      </c>
      <c r="G150" s="209" t="s">
        <v>214</v>
      </c>
      <c r="H150" s="210">
        <v>73.840000000000003</v>
      </c>
      <c r="I150" s="211"/>
      <c r="J150" s="212">
        <f>ROUND(I150*H150,2)</f>
        <v>0</v>
      </c>
      <c r="K150" s="208" t="s">
        <v>127</v>
      </c>
      <c r="L150" s="46"/>
      <c r="M150" s="213" t="s">
        <v>19</v>
      </c>
      <c r="N150" s="214" t="s">
        <v>43</v>
      </c>
      <c r="O150" s="86"/>
      <c r="P150" s="215">
        <f>O150*H150</f>
        <v>0</v>
      </c>
      <c r="Q150" s="215">
        <v>0</v>
      </c>
      <c r="R150" s="215">
        <f>Q150*H150</f>
        <v>0</v>
      </c>
      <c r="S150" s="215">
        <v>0</v>
      </c>
      <c r="T150" s="216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7" t="s">
        <v>192</v>
      </c>
      <c r="AT150" s="217" t="s">
        <v>123</v>
      </c>
      <c r="AU150" s="217" t="s">
        <v>82</v>
      </c>
      <c r="AY150" s="19" t="s">
        <v>120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9" t="s">
        <v>80</v>
      </c>
      <c r="BK150" s="218">
        <f>ROUND(I150*H150,2)</f>
        <v>0</v>
      </c>
      <c r="BL150" s="19" t="s">
        <v>192</v>
      </c>
      <c r="BM150" s="217" t="s">
        <v>236</v>
      </c>
    </row>
    <row r="151" s="2" customFormat="1">
      <c r="A151" s="40"/>
      <c r="B151" s="41"/>
      <c r="C151" s="42"/>
      <c r="D151" s="219" t="s">
        <v>130</v>
      </c>
      <c r="E151" s="42"/>
      <c r="F151" s="220" t="s">
        <v>237</v>
      </c>
      <c r="G151" s="42"/>
      <c r="H151" s="42"/>
      <c r="I151" s="221"/>
      <c r="J151" s="42"/>
      <c r="K151" s="42"/>
      <c r="L151" s="46"/>
      <c r="M151" s="222"/>
      <c r="N151" s="223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130</v>
      </c>
      <c r="AU151" s="19" t="s">
        <v>82</v>
      </c>
    </row>
    <row r="152" s="2" customFormat="1">
      <c r="A152" s="40"/>
      <c r="B152" s="41"/>
      <c r="C152" s="42"/>
      <c r="D152" s="224" t="s">
        <v>132</v>
      </c>
      <c r="E152" s="42"/>
      <c r="F152" s="225" t="s">
        <v>238</v>
      </c>
      <c r="G152" s="42"/>
      <c r="H152" s="42"/>
      <c r="I152" s="221"/>
      <c r="J152" s="42"/>
      <c r="K152" s="42"/>
      <c r="L152" s="46"/>
      <c r="M152" s="222"/>
      <c r="N152" s="223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132</v>
      </c>
      <c r="AU152" s="19" t="s">
        <v>82</v>
      </c>
    </row>
    <row r="153" s="14" customFormat="1">
      <c r="A153" s="14"/>
      <c r="B153" s="237"/>
      <c r="C153" s="238"/>
      <c r="D153" s="219" t="s">
        <v>134</v>
      </c>
      <c r="E153" s="239" t="s">
        <v>19</v>
      </c>
      <c r="F153" s="240" t="s">
        <v>239</v>
      </c>
      <c r="G153" s="238"/>
      <c r="H153" s="239" t="s">
        <v>19</v>
      </c>
      <c r="I153" s="241"/>
      <c r="J153" s="238"/>
      <c r="K153" s="238"/>
      <c r="L153" s="242"/>
      <c r="M153" s="243"/>
      <c r="N153" s="244"/>
      <c r="O153" s="244"/>
      <c r="P153" s="244"/>
      <c r="Q153" s="244"/>
      <c r="R153" s="244"/>
      <c r="S153" s="244"/>
      <c r="T153" s="245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6" t="s">
        <v>134</v>
      </c>
      <c r="AU153" s="246" t="s">
        <v>82</v>
      </c>
      <c r="AV153" s="14" t="s">
        <v>80</v>
      </c>
      <c r="AW153" s="14" t="s">
        <v>33</v>
      </c>
      <c r="AX153" s="14" t="s">
        <v>72</v>
      </c>
      <c r="AY153" s="246" t="s">
        <v>120</v>
      </c>
    </row>
    <row r="154" s="14" customFormat="1">
      <c r="A154" s="14"/>
      <c r="B154" s="237"/>
      <c r="C154" s="238"/>
      <c r="D154" s="219" t="s">
        <v>134</v>
      </c>
      <c r="E154" s="239" t="s">
        <v>19</v>
      </c>
      <c r="F154" s="240" t="s">
        <v>240</v>
      </c>
      <c r="G154" s="238"/>
      <c r="H154" s="239" t="s">
        <v>19</v>
      </c>
      <c r="I154" s="241"/>
      <c r="J154" s="238"/>
      <c r="K154" s="238"/>
      <c r="L154" s="242"/>
      <c r="M154" s="243"/>
      <c r="N154" s="244"/>
      <c r="O154" s="244"/>
      <c r="P154" s="244"/>
      <c r="Q154" s="244"/>
      <c r="R154" s="244"/>
      <c r="S154" s="244"/>
      <c r="T154" s="245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6" t="s">
        <v>134</v>
      </c>
      <c r="AU154" s="246" t="s">
        <v>82</v>
      </c>
      <c r="AV154" s="14" t="s">
        <v>80</v>
      </c>
      <c r="AW154" s="14" t="s">
        <v>33</v>
      </c>
      <c r="AX154" s="14" t="s">
        <v>72</v>
      </c>
      <c r="AY154" s="246" t="s">
        <v>120</v>
      </c>
    </row>
    <row r="155" s="13" customFormat="1">
      <c r="A155" s="13"/>
      <c r="B155" s="226"/>
      <c r="C155" s="227"/>
      <c r="D155" s="219" t="s">
        <v>134</v>
      </c>
      <c r="E155" s="228" t="s">
        <v>19</v>
      </c>
      <c r="F155" s="229" t="s">
        <v>241</v>
      </c>
      <c r="G155" s="227"/>
      <c r="H155" s="230">
        <v>104.08</v>
      </c>
      <c r="I155" s="231"/>
      <c r="J155" s="227"/>
      <c r="K155" s="227"/>
      <c r="L155" s="232"/>
      <c r="M155" s="233"/>
      <c r="N155" s="234"/>
      <c r="O155" s="234"/>
      <c r="P155" s="234"/>
      <c r="Q155" s="234"/>
      <c r="R155" s="234"/>
      <c r="S155" s="234"/>
      <c r="T155" s="23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6" t="s">
        <v>134</v>
      </c>
      <c r="AU155" s="236" t="s">
        <v>82</v>
      </c>
      <c r="AV155" s="13" t="s">
        <v>82</v>
      </c>
      <c r="AW155" s="13" t="s">
        <v>33</v>
      </c>
      <c r="AX155" s="13" t="s">
        <v>72</v>
      </c>
      <c r="AY155" s="236" t="s">
        <v>120</v>
      </c>
    </row>
    <row r="156" s="13" customFormat="1">
      <c r="A156" s="13"/>
      <c r="B156" s="226"/>
      <c r="C156" s="227"/>
      <c r="D156" s="219" t="s">
        <v>134</v>
      </c>
      <c r="E156" s="228" t="s">
        <v>19</v>
      </c>
      <c r="F156" s="229" t="s">
        <v>242</v>
      </c>
      <c r="G156" s="227"/>
      <c r="H156" s="230">
        <v>-30.239999999999998</v>
      </c>
      <c r="I156" s="231"/>
      <c r="J156" s="227"/>
      <c r="K156" s="227"/>
      <c r="L156" s="232"/>
      <c r="M156" s="233"/>
      <c r="N156" s="234"/>
      <c r="O156" s="234"/>
      <c r="P156" s="234"/>
      <c r="Q156" s="234"/>
      <c r="R156" s="234"/>
      <c r="S156" s="234"/>
      <c r="T156" s="23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6" t="s">
        <v>134</v>
      </c>
      <c r="AU156" s="236" t="s">
        <v>82</v>
      </c>
      <c r="AV156" s="13" t="s">
        <v>82</v>
      </c>
      <c r="AW156" s="13" t="s">
        <v>33</v>
      </c>
      <c r="AX156" s="13" t="s">
        <v>72</v>
      </c>
      <c r="AY156" s="236" t="s">
        <v>120</v>
      </c>
    </row>
    <row r="157" s="16" customFormat="1">
      <c r="A157" s="16"/>
      <c r="B157" s="268"/>
      <c r="C157" s="269"/>
      <c r="D157" s="219" t="s">
        <v>134</v>
      </c>
      <c r="E157" s="270" t="s">
        <v>19</v>
      </c>
      <c r="F157" s="271" t="s">
        <v>243</v>
      </c>
      <c r="G157" s="269"/>
      <c r="H157" s="272">
        <v>73.840000000000003</v>
      </c>
      <c r="I157" s="273"/>
      <c r="J157" s="269"/>
      <c r="K157" s="269"/>
      <c r="L157" s="274"/>
      <c r="M157" s="275"/>
      <c r="N157" s="276"/>
      <c r="O157" s="276"/>
      <c r="P157" s="276"/>
      <c r="Q157" s="276"/>
      <c r="R157" s="276"/>
      <c r="S157" s="276"/>
      <c r="T157" s="277"/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  <c r="AT157" s="278" t="s">
        <v>134</v>
      </c>
      <c r="AU157" s="278" t="s">
        <v>82</v>
      </c>
      <c r="AV157" s="16" t="s">
        <v>142</v>
      </c>
      <c r="AW157" s="16" t="s">
        <v>33</v>
      </c>
      <c r="AX157" s="16" t="s">
        <v>80</v>
      </c>
      <c r="AY157" s="278" t="s">
        <v>120</v>
      </c>
    </row>
    <row r="158" s="2" customFormat="1" ht="24.15" customHeight="1">
      <c r="A158" s="40"/>
      <c r="B158" s="41"/>
      <c r="C158" s="206" t="s">
        <v>8</v>
      </c>
      <c r="D158" s="206" t="s">
        <v>123</v>
      </c>
      <c r="E158" s="207" t="s">
        <v>244</v>
      </c>
      <c r="F158" s="208" t="s">
        <v>245</v>
      </c>
      <c r="G158" s="209" t="s">
        <v>214</v>
      </c>
      <c r="H158" s="210">
        <v>2.177</v>
      </c>
      <c r="I158" s="211"/>
      <c r="J158" s="212">
        <f>ROUND(I158*H158,2)</f>
        <v>0</v>
      </c>
      <c r="K158" s="208" t="s">
        <v>127</v>
      </c>
      <c r="L158" s="46"/>
      <c r="M158" s="213" t="s">
        <v>19</v>
      </c>
      <c r="N158" s="214" t="s">
        <v>43</v>
      </c>
      <c r="O158" s="86"/>
      <c r="P158" s="215">
        <f>O158*H158</f>
        <v>0</v>
      </c>
      <c r="Q158" s="215">
        <v>0</v>
      </c>
      <c r="R158" s="215">
        <f>Q158*H158</f>
        <v>0</v>
      </c>
      <c r="S158" s="215">
        <v>0.01065</v>
      </c>
      <c r="T158" s="216">
        <f>S158*H158</f>
        <v>0.023185049999999999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7" t="s">
        <v>192</v>
      </c>
      <c r="AT158" s="217" t="s">
        <v>123</v>
      </c>
      <c r="AU158" s="217" t="s">
        <v>82</v>
      </c>
      <c r="AY158" s="19" t="s">
        <v>120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9" t="s">
        <v>80</v>
      </c>
      <c r="BK158" s="218">
        <f>ROUND(I158*H158,2)</f>
        <v>0</v>
      </c>
      <c r="BL158" s="19" t="s">
        <v>192</v>
      </c>
      <c r="BM158" s="217" t="s">
        <v>246</v>
      </c>
    </row>
    <row r="159" s="2" customFormat="1">
      <c r="A159" s="40"/>
      <c r="B159" s="41"/>
      <c r="C159" s="42"/>
      <c r="D159" s="219" t="s">
        <v>130</v>
      </c>
      <c r="E159" s="42"/>
      <c r="F159" s="220" t="s">
        <v>247</v>
      </c>
      <c r="G159" s="42"/>
      <c r="H159" s="42"/>
      <c r="I159" s="221"/>
      <c r="J159" s="42"/>
      <c r="K159" s="42"/>
      <c r="L159" s="46"/>
      <c r="M159" s="222"/>
      <c r="N159" s="223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130</v>
      </c>
      <c r="AU159" s="19" t="s">
        <v>82</v>
      </c>
    </row>
    <row r="160" s="2" customFormat="1">
      <c r="A160" s="40"/>
      <c r="B160" s="41"/>
      <c r="C160" s="42"/>
      <c r="D160" s="224" t="s">
        <v>132</v>
      </c>
      <c r="E160" s="42"/>
      <c r="F160" s="225" t="s">
        <v>248</v>
      </c>
      <c r="G160" s="42"/>
      <c r="H160" s="42"/>
      <c r="I160" s="221"/>
      <c r="J160" s="42"/>
      <c r="K160" s="42"/>
      <c r="L160" s="46"/>
      <c r="M160" s="222"/>
      <c r="N160" s="223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132</v>
      </c>
      <c r="AU160" s="19" t="s">
        <v>82</v>
      </c>
    </row>
    <row r="161" s="14" customFormat="1">
      <c r="A161" s="14"/>
      <c r="B161" s="237"/>
      <c r="C161" s="238"/>
      <c r="D161" s="219" t="s">
        <v>134</v>
      </c>
      <c r="E161" s="239" t="s">
        <v>19</v>
      </c>
      <c r="F161" s="240" t="s">
        <v>218</v>
      </c>
      <c r="G161" s="238"/>
      <c r="H161" s="239" t="s">
        <v>19</v>
      </c>
      <c r="I161" s="241"/>
      <c r="J161" s="238"/>
      <c r="K161" s="238"/>
      <c r="L161" s="242"/>
      <c r="M161" s="243"/>
      <c r="N161" s="244"/>
      <c r="O161" s="244"/>
      <c r="P161" s="244"/>
      <c r="Q161" s="244"/>
      <c r="R161" s="244"/>
      <c r="S161" s="244"/>
      <c r="T161" s="245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6" t="s">
        <v>134</v>
      </c>
      <c r="AU161" s="246" t="s">
        <v>82</v>
      </c>
      <c r="AV161" s="14" t="s">
        <v>80</v>
      </c>
      <c r="AW161" s="14" t="s">
        <v>33</v>
      </c>
      <c r="AX161" s="14" t="s">
        <v>72</v>
      </c>
      <c r="AY161" s="246" t="s">
        <v>120</v>
      </c>
    </row>
    <row r="162" s="13" customFormat="1">
      <c r="A162" s="13"/>
      <c r="B162" s="226"/>
      <c r="C162" s="227"/>
      <c r="D162" s="219" t="s">
        <v>134</v>
      </c>
      <c r="E162" s="228" t="s">
        <v>19</v>
      </c>
      <c r="F162" s="229" t="s">
        <v>249</v>
      </c>
      <c r="G162" s="227"/>
      <c r="H162" s="230">
        <v>2.177</v>
      </c>
      <c r="I162" s="231"/>
      <c r="J162" s="227"/>
      <c r="K162" s="227"/>
      <c r="L162" s="232"/>
      <c r="M162" s="233"/>
      <c r="N162" s="234"/>
      <c r="O162" s="234"/>
      <c r="P162" s="234"/>
      <c r="Q162" s="234"/>
      <c r="R162" s="234"/>
      <c r="S162" s="234"/>
      <c r="T162" s="23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6" t="s">
        <v>134</v>
      </c>
      <c r="AU162" s="236" t="s">
        <v>82</v>
      </c>
      <c r="AV162" s="13" t="s">
        <v>82</v>
      </c>
      <c r="AW162" s="13" t="s">
        <v>33</v>
      </c>
      <c r="AX162" s="13" t="s">
        <v>80</v>
      </c>
      <c r="AY162" s="236" t="s">
        <v>120</v>
      </c>
    </row>
    <row r="163" s="14" customFormat="1">
      <c r="A163" s="14"/>
      <c r="B163" s="237"/>
      <c r="C163" s="238"/>
      <c r="D163" s="219" t="s">
        <v>134</v>
      </c>
      <c r="E163" s="239" t="s">
        <v>19</v>
      </c>
      <c r="F163" s="240" t="s">
        <v>240</v>
      </c>
      <c r="G163" s="238"/>
      <c r="H163" s="239" t="s">
        <v>19</v>
      </c>
      <c r="I163" s="241"/>
      <c r="J163" s="238"/>
      <c r="K163" s="238"/>
      <c r="L163" s="242"/>
      <c r="M163" s="243"/>
      <c r="N163" s="244"/>
      <c r="O163" s="244"/>
      <c r="P163" s="244"/>
      <c r="Q163" s="244"/>
      <c r="R163" s="244"/>
      <c r="S163" s="244"/>
      <c r="T163" s="245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6" t="s">
        <v>134</v>
      </c>
      <c r="AU163" s="246" t="s">
        <v>82</v>
      </c>
      <c r="AV163" s="14" t="s">
        <v>80</v>
      </c>
      <c r="AW163" s="14" t="s">
        <v>33</v>
      </c>
      <c r="AX163" s="14" t="s">
        <v>72</v>
      </c>
      <c r="AY163" s="246" t="s">
        <v>120</v>
      </c>
    </row>
    <row r="164" s="2" customFormat="1" ht="16.5" customHeight="1">
      <c r="A164" s="40"/>
      <c r="B164" s="41"/>
      <c r="C164" s="206" t="s">
        <v>192</v>
      </c>
      <c r="D164" s="206" t="s">
        <v>123</v>
      </c>
      <c r="E164" s="207" t="s">
        <v>250</v>
      </c>
      <c r="F164" s="208" t="s">
        <v>251</v>
      </c>
      <c r="G164" s="209" t="s">
        <v>214</v>
      </c>
      <c r="H164" s="210">
        <v>73.840000000000003</v>
      </c>
      <c r="I164" s="211"/>
      <c r="J164" s="212">
        <f>ROUND(I164*H164,2)</f>
        <v>0</v>
      </c>
      <c r="K164" s="208" t="s">
        <v>127</v>
      </c>
      <c r="L164" s="46"/>
      <c r="M164" s="213" t="s">
        <v>19</v>
      </c>
      <c r="N164" s="214" t="s">
        <v>43</v>
      </c>
      <c r="O164" s="86"/>
      <c r="P164" s="215">
        <f>O164*H164</f>
        <v>0</v>
      </c>
      <c r="Q164" s="215">
        <v>0</v>
      </c>
      <c r="R164" s="215">
        <f>Q164*H164</f>
        <v>0</v>
      </c>
      <c r="S164" s="215">
        <v>0.0080000000000000002</v>
      </c>
      <c r="T164" s="216">
        <f>S164*H164</f>
        <v>0.59072000000000002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17" t="s">
        <v>192</v>
      </c>
      <c r="AT164" s="217" t="s">
        <v>123</v>
      </c>
      <c r="AU164" s="217" t="s">
        <v>82</v>
      </c>
      <c r="AY164" s="19" t="s">
        <v>120</v>
      </c>
      <c r="BE164" s="218">
        <f>IF(N164="základní",J164,0)</f>
        <v>0</v>
      </c>
      <c r="BF164" s="218">
        <f>IF(N164="snížená",J164,0)</f>
        <v>0</v>
      </c>
      <c r="BG164" s="218">
        <f>IF(N164="zákl. přenesená",J164,0)</f>
        <v>0</v>
      </c>
      <c r="BH164" s="218">
        <f>IF(N164="sníž. přenesená",J164,0)</f>
        <v>0</v>
      </c>
      <c r="BI164" s="218">
        <f>IF(N164="nulová",J164,0)</f>
        <v>0</v>
      </c>
      <c r="BJ164" s="19" t="s">
        <v>80</v>
      </c>
      <c r="BK164" s="218">
        <f>ROUND(I164*H164,2)</f>
        <v>0</v>
      </c>
      <c r="BL164" s="19" t="s">
        <v>192</v>
      </c>
      <c r="BM164" s="217" t="s">
        <v>252</v>
      </c>
    </row>
    <row r="165" s="2" customFormat="1">
      <c r="A165" s="40"/>
      <c r="B165" s="41"/>
      <c r="C165" s="42"/>
      <c r="D165" s="219" t="s">
        <v>130</v>
      </c>
      <c r="E165" s="42"/>
      <c r="F165" s="220" t="s">
        <v>253</v>
      </c>
      <c r="G165" s="42"/>
      <c r="H165" s="42"/>
      <c r="I165" s="221"/>
      <c r="J165" s="42"/>
      <c r="K165" s="42"/>
      <c r="L165" s="46"/>
      <c r="M165" s="222"/>
      <c r="N165" s="223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130</v>
      </c>
      <c r="AU165" s="19" t="s">
        <v>82</v>
      </c>
    </row>
    <row r="166" s="2" customFormat="1">
      <c r="A166" s="40"/>
      <c r="B166" s="41"/>
      <c r="C166" s="42"/>
      <c r="D166" s="224" t="s">
        <v>132</v>
      </c>
      <c r="E166" s="42"/>
      <c r="F166" s="225" t="s">
        <v>254</v>
      </c>
      <c r="G166" s="42"/>
      <c r="H166" s="42"/>
      <c r="I166" s="221"/>
      <c r="J166" s="42"/>
      <c r="K166" s="42"/>
      <c r="L166" s="46"/>
      <c r="M166" s="222"/>
      <c r="N166" s="223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132</v>
      </c>
      <c r="AU166" s="19" t="s">
        <v>82</v>
      </c>
    </row>
    <row r="167" s="14" customFormat="1">
      <c r="A167" s="14"/>
      <c r="B167" s="237"/>
      <c r="C167" s="238"/>
      <c r="D167" s="219" t="s">
        <v>134</v>
      </c>
      <c r="E167" s="239" t="s">
        <v>19</v>
      </c>
      <c r="F167" s="240" t="s">
        <v>239</v>
      </c>
      <c r="G167" s="238"/>
      <c r="H167" s="239" t="s">
        <v>19</v>
      </c>
      <c r="I167" s="241"/>
      <c r="J167" s="238"/>
      <c r="K167" s="238"/>
      <c r="L167" s="242"/>
      <c r="M167" s="243"/>
      <c r="N167" s="244"/>
      <c r="O167" s="244"/>
      <c r="P167" s="244"/>
      <c r="Q167" s="244"/>
      <c r="R167" s="244"/>
      <c r="S167" s="244"/>
      <c r="T167" s="245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6" t="s">
        <v>134</v>
      </c>
      <c r="AU167" s="246" t="s">
        <v>82</v>
      </c>
      <c r="AV167" s="14" t="s">
        <v>80</v>
      </c>
      <c r="AW167" s="14" t="s">
        <v>33</v>
      </c>
      <c r="AX167" s="14" t="s">
        <v>72</v>
      </c>
      <c r="AY167" s="246" t="s">
        <v>120</v>
      </c>
    </row>
    <row r="168" s="14" customFormat="1">
      <c r="A168" s="14"/>
      <c r="B168" s="237"/>
      <c r="C168" s="238"/>
      <c r="D168" s="219" t="s">
        <v>134</v>
      </c>
      <c r="E168" s="239" t="s">
        <v>19</v>
      </c>
      <c r="F168" s="240" t="s">
        <v>240</v>
      </c>
      <c r="G168" s="238"/>
      <c r="H168" s="239" t="s">
        <v>19</v>
      </c>
      <c r="I168" s="241"/>
      <c r="J168" s="238"/>
      <c r="K168" s="238"/>
      <c r="L168" s="242"/>
      <c r="M168" s="243"/>
      <c r="N168" s="244"/>
      <c r="O168" s="244"/>
      <c r="P168" s="244"/>
      <c r="Q168" s="244"/>
      <c r="R168" s="244"/>
      <c r="S168" s="244"/>
      <c r="T168" s="245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6" t="s">
        <v>134</v>
      </c>
      <c r="AU168" s="246" t="s">
        <v>82</v>
      </c>
      <c r="AV168" s="14" t="s">
        <v>80</v>
      </c>
      <c r="AW168" s="14" t="s">
        <v>33</v>
      </c>
      <c r="AX168" s="14" t="s">
        <v>72</v>
      </c>
      <c r="AY168" s="246" t="s">
        <v>120</v>
      </c>
    </row>
    <row r="169" s="13" customFormat="1">
      <c r="A169" s="13"/>
      <c r="B169" s="226"/>
      <c r="C169" s="227"/>
      <c r="D169" s="219" t="s">
        <v>134</v>
      </c>
      <c r="E169" s="228" t="s">
        <v>19</v>
      </c>
      <c r="F169" s="229" t="s">
        <v>241</v>
      </c>
      <c r="G169" s="227"/>
      <c r="H169" s="230">
        <v>104.08</v>
      </c>
      <c r="I169" s="231"/>
      <c r="J169" s="227"/>
      <c r="K169" s="227"/>
      <c r="L169" s="232"/>
      <c r="M169" s="233"/>
      <c r="N169" s="234"/>
      <c r="O169" s="234"/>
      <c r="P169" s="234"/>
      <c r="Q169" s="234"/>
      <c r="R169" s="234"/>
      <c r="S169" s="234"/>
      <c r="T169" s="23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6" t="s">
        <v>134</v>
      </c>
      <c r="AU169" s="236" t="s">
        <v>82</v>
      </c>
      <c r="AV169" s="13" t="s">
        <v>82</v>
      </c>
      <c r="AW169" s="13" t="s">
        <v>33</v>
      </c>
      <c r="AX169" s="13" t="s">
        <v>72</v>
      </c>
      <c r="AY169" s="236" t="s">
        <v>120</v>
      </c>
    </row>
    <row r="170" s="13" customFormat="1">
      <c r="A170" s="13"/>
      <c r="B170" s="226"/>
      <c r="C170" s="227"/>
      <c r="D170" s="219" t="s">
        <v>134</v>
      </c>
      <c r="E170" s="228" t="s">
        <v>19</v>
      </c>
      <c r="F170" s="229" t="s">
        <v>242</v>
      </c>
      <c r="G170" s="227"/>
      <c r="H170" s="230">
        <v>-30.239999999999998</v>
      </c>
      <c r="I170" s="231"/>
      <c r="J170" s="227"/>
      <c r="K170" s="227"/>
      <c r="L170" s="232"/>
      <c r="M170" s="233"/>
      <c r="N170" s="234"/>
      <c r="O170" s="234"/>
      <c r="P170" s="234"/>
      <c r="Q170" s="234"/>
      <c r="R170" s="234"/>
      <c r="S170" s="234"/>
      <c r="T170" s="23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6" t="s">
        <v>134</v>
      </c>
      <c r="AU170" s="236" t="s">
        <v>82</v>
      </c>
      <c r="AV170" s="13" t="s">
        <v>82</v>
      </c>
      <c r="AW170" s="13" t="s">
        <v>33</v>
      </c>
      <c r="AX170" s="13" t="s">
        <v>72</v>
      </c>
      <c r="AY170" s="236" t="s">
        <v>120</v>
      </c>
    </row>
    <row r="171" s="15" customFormat="1">
      <c r="A171" s="15"/>
      <c r="B171" s="257"/>
      <c r="C171" s="258"/>
      <c r="D171" s="219" t="s">
        <v>134</v>
      </c>
      <c r="E171" s="259" t="s">
        <v>19</v>
      </c>
      <c r="F171" s="260" t="s">
        <v>231</v>
      </c>
      <c r="G171" s="258"/>
      <c r="H171" s="261">
        <v>73.840000000000003</v>
      </c>
      <c r="I171" s="262"/>
      <c r="J171" s="258"/>
      <c r="K171" s="258"/>
      <c r="L171" s="263"/>
      <c r="M171" s="264"/>
      <c r="N171" s="265"/>
      <c r="O171" s="265"/>
      <c r="P171" s="265"/>
      <c r="Q171" s="265"/>
      <c r="R171" s="265"/>
      <c r="S171" s="265"/>
      <c r="T171" s="266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67" t="s">
        <v>134</v>
      </c>
      <c r="AU171" s="267" t="s">
        <v>82</v>
      </c>
      <c r="AV171" s="15" t="s">
        <v>128</v>
      </c>
      <c r="AW171" s="15" t="s">
        <v>33</v>
      </c>
      <c r="AX171" s="15" t="s">
        <v>80</v>
      </c>
      <c r="AY171" s="267" t="s">
        <v>120</v>
      </c>
    </row>
    <row r="172" s="2" customFormat="1" ht="24.15" customHeight="1">
      <c r="A172" s="40"/>
      <c r="B172" s="41"/>
      <c r="C172" s="206" t="s">
        <v>255</v>
      </c>
      <c r="D172" s="206" t="s">
        <v>123</v>
      </c>
      <c r="E172" s="207" t="s">
        <v>256</v>
      </c>
      <c r="F172" s="208" t="s">
        <v>257</v>
      </c>
      <c r="G172" s="209" t="s">
        <v>258</v>
      </c>
      <c r="H172" s="279"/>
      <c r="I172" s="211"/>
      <c r="J172" s="212">
        <f>ROUND(I172*H172,2)</f>
        <v>0</v>
      </c>
      <c r="K172" s="208" t="s">
        <v>127</v>
      </c>
      <c r="L172" s="46"/>
      <c r="M172" s="213" t="s">
        <v>19</v>
      </c>
      <c r="N172" s="214" t="s">
        <v>43</v>
      </c>
      <c r="O172" s="86"/>
      <c r="P172" s="215">
        <f>O172*H172</f>
        <v>0</v>
      </c>
      <c r="Q172" s="215">
        <v>0</v>
      </c>
      <c r="R172" s="215">
        <f>Q172*H172</f>
        <v>0</v>
      </c>
      <c r="S172" s="215">
        <v>0</v>
      </c>
      <c r="T172" s="216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7" t="s">
        <v>192</v>
      </c>
      <c r="AT172" s="217" t="s">
        <v>123</v>
      </c>
      <c r="AU172" s="217" t="s">
        <v>82</v>
      </c>
      <c r="AY172" s="19" t="s">
        <v>120</v>
      </c>
      <c r="BE172" s="218">
        <f>IF(N172="základní",J172,0)</f>
        <v>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19" t="s">
        <v>80</v>
      </c>
      <c r="BK172" s="218">
        <f>ROUND(I172*H172,2)</f>
        <v>0</v>
      </c>
      <c r="BL172" s="19" t="s">
        <v>192</v>
      </c>
      <c r="BM172" s="217" t="s">
        <v>259</v>
      </c>
    </row>
    <row r="173" s="2" customFormat="1">
      <c r="A173" s="40"/>
      <c r="B173" s="41"/>
      <c r="C173" s="42"/>
      <c r="D173" s="219" t="s">
        <v>130</v>
      </c>
      <c r="E173" s="42"/>
      <c r="F173" s="220" t="s">
        <v>260</v>
      </c>
      <c r="G173" s="42"/>
      <c r="H173" s="42"/>
      <c r="I173" s="221"/>
      <c r="J173" s="42"/>
      <c r="K173" s="42"/>
      <c r="L173" s="46"/>
      <c r="M173" s="222"/>
      <c r="N173" s="223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130</v>
      </c>
      <c r="AU173" s="19" t="s">
        <v>82</v>
      </c>
    </row>
    <row r="174" s="2" customFormat="1">
      <c r="A174" s="40"/>
      <c r="B174" s="41"/>
      <c r="C174" s="42"/>
      <c r="D174" s="224" t="s">
        <v>132</v>
      </c>
      <c r="E174" s="42"/>
      <c r="F174" s="225" t="s">
        <v>261</v>
      </c>
      <c r="G174" s="42"/>
      <c r="H174" s="42"/>
      <c r="I174" s="221"/>
      <c r="J174" s="42"/>
      <c r="K174" s="42"/>
      <c r="L174" s="46"/>
      <c r="M174" s="222"/>
      <c r="N174" s="223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132</v>
      </c>
      <c r="AU174" s="19" t="s">
        <v>82</v>
      </c>
    </row>
    <row r="175" s="12" customFormat="1" ht="22.8" customHeight="1">
      <c r="A175" s="12"/>
      <c r="B175" s="190"/>
      <c r="C175" s="191"/>
      <c r="D175" s="192" t="s">
        <v>71</v>
      </c>
      <c r="E175" s="204" t="s">
        <v>262</v>
      </c>
      <c r="F175" s="204" t="s">
        <v>263</v>
      </c>
      <c r="G175" s="191"/>
      <c r="H175" s="191"/>
      <c r="I175" s="194"/>
      <c r="J175" s="205">
        <f>BK175</f>
        <v>0</v>
      </c>
      <c r="K175" s="191"/>
      <c r="L175" s="196"/>
      <c r="M175" s="197"/>
      <c r="N175" s="198"/>
      <c r="O175" s="198"/>
      <c r="P175" s="199">
        <f>SUM(P176:P211)</f>
        <v>0</v>
      </c>
      <c r="Q175" s="198"/>
      <c r="R175" s="199">
        <f>SUM(R176:R211)</f>
        <v>1.2682795000000002</v>
      </c>
      <c r="S175" s="198"/>
      <c r="T175" s="200">
        <f>SUM(T176:T211)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01" t="s">
        <v>82</v>
      </c>
      <c r="AT175" s="202" t="s">
        <v>71</v>
      </c>
      <c r="AU175" s="202" t="s">
        <v>80</v>
      </c>
      <c r="AY175" s="201" t="s">
        <v>120</v>
      </c>
      <c r="BK175" s="203">
        <f>SUM(BK176:BK211)</f>
        <v>0</v>
      </c>
    </row>
    <row r="176" s="2" customFormat="1" ht="24.15" customHeight="1">
      <c r="A176" s="40"/>
      <c r="B176" s="41"/>
      <c r="C176" s="206" t="s">
        <v>264</v>
      </c>
      <c r="D176" s="206" t="s">
        <v>123</v>
      </c>
      <c r="E176" s="207" t="s">
        <v>265</v>
      </c>
      <c r="F176" s="208" t="s">
        <v>266</v>
      </c>
      <c r="G176" s="209" t="s">
        <v>190</v>
      </c>
      <c r="H176" s="210">
        <v>1</v>
      </c>
      <c r="I176" s="211"/>
      <c r="J176" s="212">
        <f>ROUND(I176*H176,2)</f>
        <v>0</v>
      </c>
      <c r="K176" s="208" t="s">
        <v>191</v>
      </c>
      <c r="L176" s="46"/>
      <c r="M176" s="213" t="s">
        <v>19</v>
      </c>
      <c r="N176" s="214" t="s">
        <v>43</v>
      </c>
      <c r="O176" s="86"/>
      <c r="P176" s="215">
        <f>O176*H176</f>
        <v>0</v>
      </c>
      <c r="Q176" s="215">
        <v>0.40000000000000002</v>
      </c>
      <c r="R176" s="215">
        <f>Q176*H176</f>
        <v>0.40000000000000002</v>
      </c>
      <c r="S176" s="215">
        <v>0</v>
      </c>
      <c r="T176" s="216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17" t="s">
        <v>192</v>
      </c>
      <c r="AT176" s="217" t="s">
        <v>123</v>
      </c>
      <c r="AU176" s="217" t="s">
        <v>82</v>
      </c>
      <c r="AY176" s="19" t="s">
        <v>120</v>
      </c>
      <c r="BE176" s="218">
        <f>IF(N176="základní",J176,0)</f>
        <v>0</v>
      </c>
      <c r="BF176" s="218">
        <f>IF(N176="snížená",J176,0)</f>
        <v>0</v>
      </c>
      <c r="BG176" s="218">
        <f>IF(N176="zákl. přenesená",J176,0)</f>
        <v>0</v>
      </c>
      <c r="BH176" s="218">
        <f>IF(N176="sníž. přenesená",J176,0)</f>
        <v>0</v>
      </c>
      <c r="BI176" s="218">
        <f>IF(N176="nulová",J176,0)</f>
        <v>0</v>
      </c>
      <c r="BJ176" s="19" t="s">
        <v>80</v>
      </c>
      <c r="BK176" s="218">
        <f>ROUND(I176*H176,2)</f>
        <v>0</v>
      </c>
      <c r="BL176" s="19" t="s">
        <v>192</v>
      </c>
      <c r="BM176" s="217" t="s">
        <v>267</v>
      </c>
    </row>
    <row r="177" s="2" customFormat="1">
      <c r="A177" s="40"/>
      <c r="B177" s="41"/>
      <c r="C177" s="42"/>
      <c r="D177" s="219" t="s">
        <v>130</v>
      </c>
      <c r="E177" s="42"/>
      <c r="F177" s="220" t="s">
        <v>266</v>
      </c>
      <c r="G177" s="42"/>
      <c r="H177" s="42"/>
      <c r="I177" s="221"/>
      <c r="J177" s="42"/>
      <c r="K177" s="42"/>
      <c r="L177" s="46"/>
      <c r="M177" s="222"/>
      <c r="N177" s="223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130</v>
      </c>
      <c r="AU177" s="19" t="s">
        <v>82</v>
      </c>
    </row>
    <row r="178" s="14" customFormat="1">
      <c r="A178" s="14"/>
      <c r="B178" s="237"/>
      <c r="C178" s="238"/>
      <c r="D178" s="219" t="s">
        <v>134</v>
      </c>
      <c r="E178" s="239" t="s">
        <v>19</v>
      </c>
      <c r="F178" s="240" t="s">
        <v>268</v>
      </c>
      <c r="G178" s="238"/>
      <c r="H178" s="239" t="s">
        <v>19</v>
      </c>
      <c r="I178" s="241"/>
      <c r="J178" s="238"/>
      <c r="K178" s="238"/>
      <c r="L178" s="242"/>
      <c r="M178" s="243"/>
      <c r="N178" s="244"/>
      <c r="O178" s="244"/>
      <c r="P178" s="244"/>
      <c r="Q178" s="244"/>
      <c r="R178" s="244"/>
      <c r="S178" s="244"/>
      <c r="T178" s="245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6" t="s">
        <v>134</v>
      </c>
      <c r="AU178" s="246" t="s">
        <v>82</v>
      </c>
      <c r="AV178" s="14" t="s">
        <v>80</v>
      </c>
      <c r="AW178" s="14" t="s">
        <v>33</v>
      </c>
      <c r="AX178" s="14" t="s">
        <v>72</v>
      </c>
      <c r="AY178" s="246" t="s">
        <v>120</v>
      </c>
    </row>
    <row r="179" s="13" customFormat="1">
      <c r="A179" s="13"/>
      <c r="B179" s="226"/>
      <c r="C179" s="227"/>
      <c r="D179" s="219" t="s">
        <v>134</v>
      </c>
      <c r="E179" s="228" t="s">
        <v>19</v>
      </c>
      <c r="F179" s="229" t="s">
        <v>269</v>
      </c>
      <c r="G179" s="227"/>
      <c r="H179" s="230">
        <v>1</v>
      </c>
      <c r="I179" s="231"/>
      <c r="J179" s="227"/>
      <c r="K179" s="227"/>
      <c r="L179" s="232"/>
      <c r="M179" s="233"/>
      <c r="N179" s="234"/>
      <c r="O179" s="234"/>
      <c r="P179" s="234"/>
      <c r="Q179" s="234"/>
      <c r="R179" s="234"/>
      <c r="S179" s="234"/>
      <c r="T179" s="23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6" t="s">
        <v>134</v>
      </c>
      <c r="AU179" s="236" t="s">
        <v>82</v>
      </c>
      <c r="AV179" s="13" t="s">
        <v>82</v>
      </c>
      <c r="AW179" s="13" t="s">
        <v>33</v>
      </c>
      <c r="AX179" s="13" t="s">
        <v>80</v>
      </c>
      <c r="AY179" s="236" t="s">
        <v>120</v>
      </c>
    </row>
    <row r="180" s="14" customFormat="1">
      <c r="A180" s="14"/>
      <c r="B180" s="237"/>
      <c r="C180" s="238"/>
      <c r="D180" s="219" t="s">
        <v>134</v>
      </c>
      <c r="E180" s="239" t="s">
        <v>19</v>
      </c>
      <c r="F180" s="240" t="s">
        <v>270</v>
      </c>
      <c r="G180" s="238"/>
      <c r="H180" s="239" t="s">
        <v>19</v>
      </c>
      <c r="I180" s="241"/>
      <c r="J180" s="238"/>
      <c r="K180" s="238"/>
      <c r="L180" s="242"/>
      <c r="M180" s="243"/>
      <c r="N180" s="244"/>
      <c r="O180" s="244"/>
      <c r="P180" s="244"/>
      <c r="Q180" s="244"/>
      <c r="R180" s="244"/>
      <c r="S180" s="244"/>
      <c r="T180" s="245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6" t="s">
        <v>134</v>
      </c>
      <c r="AU180" s="246" t="s">
        <v>82</v>
      </c>
      <c r="AV180" s="14" t="s">
        <v>80</v>
      </c>
      <c r="AW180" s="14" t="s">
        <v>33</v>
      </c>
      <c r="AX180" s="14" t="s">
        <v>72</v>
      </c>
      <c r="AY180" s="246" t="s">
        <v>120</v>
      </c>
    </row>
    <row r="181" s="14" customFormat="1">
      <c r="A181" s="14"/>
      <c r="B181" s="237"/>
      <c r="C181" s="238"/>
      <c r="D181" s="219" t="s">
        <v>134</v>
      </c>
      <c r="E181" s="239" t="s">
        <v>19</v>
      </c>
      <c r="F181" s="240" t="s">
        <v>271</v>
      </c>
      <c r="G181" s="238"/>
      <c r="H181" s="239" t="s">
        <v>19</v>
      </c>
      <c r="I181" s="241"/>
      <c r="J181" s="238"/>
      <c r="K181" s="238"/>
      <c r="L181" s="242"/>
      <c r="M181" s="243"/>
      <c r="N181" s="244"/>
      <c r="O181" s="244"/>
      <c r="P181" s="244"/>
      <c r="Q181" s="244"/>
      <c r="R181" s="244"/>
      <c r="S181" s="244"/>
      <c r="T181" s="245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6" t="s">
        <v>134</v>
      </c>
      <c r="AU181" s="246" t="s">
        <v>82</v>
      </c>
      <c r="AV181" s="14" t="s">
        <v>80</v>
      </c>
      <c r="AW181" s="14" t="s">
        <v>33</v>
      </c>
      <c r="AX181" s="14" t="s">
        <v>72</v>
      </c>
      <c r="AY181" s="246" t="s">
        <v>120</v>
      </c>
    </row>
    <row r="182" s="14" customFormat="1">
      <c r="A182" s="14"/>
      <c r="B182" s="237"/>
      <c r="C182" s="238"/>
      <c r="D182" s="219" t="s">
        <v>134</v>
      </c>
      <c r="E182" s="239" t="s">
        <v>19</v>
      </c>
      <c r="F182" s="240" t="s">
        <v>272</v>
      </c>
      <c r="G182" s="238"/>
      <c r="H182" s="239" t="s">
        <v>19</v>
      </c>
      <c r="I182" s="241"/>
      <c r="J182" s="238"/>
      <c r="K182" s="238"/>
      <c r="L182" s="242"/>
      <c r="M182" s="243"/>
      <c r="N182" s="244"/>
      <c r="O182" s="244"/>
      <c r="P182" s="244"/>
      <c r="Q182" s="244"/>
      <c r="R182" s="244"/>
      <c r="S182" s="244"/>
      <c r="T182" s="245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6" t="s">
        <v>134</v>
      </c>
      <c r="AU182" s="246" t="s">
        <v>82</v>
      </c>
      <c r="AV182" s="14" t="s">
        <v>80</v>
      </c>
      <c r="AW182" s="14" t="s">
        <v>33</v>
      </c>
      <c r="AX182" s="14" t="s">
        <v>72</v>
      </c>
      <c r="AY182" s="246" t="s">
        <v>120</v>
      </c>
    </row>
    <row r="183" s="2" customFormat="1" ht="33" customHeight="1">
      <c r="A183" s="40"/>
      <c r="B183" s="41"/>
      <c r="C183" s="206" t="s">
        <v>273</v>
      </c>
      <c r="D183" s="206" t="s">
        <v>123</v>
      </c>
      <c r="E183" s="207" t="s">
        <v>274</v>
      </c>
      <c r="F183" s="208" t="s">
        <v>275</v>
      </c>
      <c r="G183" s="209" t="s">
        <v>190</v>
      </c>
      <c r="H183" s="210">
        <v>1</v>
      </c>
      <c r="I183" s="211"/>
      <c r="J183" s="212">
        <f>ROUND(I183*H183,2)</f>
        <v>0</v>
      </c>
      <c r="K183" s="208" t="s">
        <v>191</v>
      </c>
      <c r="L183" s="46"/>
      <c r="M183" s="213" t="s">
        <v>19</v>
      </c>
      <c r="N183" s="214" t="s">
        <v>43</v>
      </c>
      <c r="O183" s="86"/>
      <c r="P183" s="215">
        <f>O183*H183</f>
        <v>0</v>
      </c>
      <c r="Q183" s="215">
        <v>0.40000000000000002</v>
      </c>
      <c r="R183" s="215">
        <f>Q183*H183</f>
        <v>0.40000000000000002</v>
      </c>
      <c r="S183" s="215">
        <v>0</v>
      </c>
      <c r="T183" s="216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7" t="s">
        <v>192</v>
      </c>
      <c r="AT183" s="217" t="s">
        <v>123</v>
      </c>
      <c r="AU183" s="217" t="s">
        <v>82</v>
      </c>
      <c r="AY183" s="19" t="s">
        <v>120</v>
      </c>
      <c r="BE183" s="218">
        <f>IF(N183="základní",J183,0)</f>
        <v>0</v>
      </c>
      <c r="BF183" s="218">
        <f>IF(N183="snížená",J183,0)</f>
        <v>0</v>
      </c>
      <c r="BG183" s="218">
        <f>IF(N183="zákl. přenesená",J183,0)</f>
        <v>0</v>
      </c>
      <c r="BH183" s="218">
        <f>IF(N183="sníž. přenesená",J183,0)</f>
        <v>0</v>
      </c>
      <c r="BI183" s="218">
        <f>IF(N183="nulová",J183,0)</f>
        <v>0</v>
      </c>
      <c r="BJ183" s="19" t="s">
        <v>80</v>
      </c>
      <c r="BK183" s="218">
        <f>ROUND(I183*H183,2)</f>
        <v>0</v>
      </c>
      <c r="BL183" s="19" t="s">
        <v>192</v>
      </c>
      <c r="BM183" s="217" t="s">
        <v>276</v>
      </c>
    </row>
    <row r="184" s="2" customFormat="1">
      <c r="A184" s="40"/>
      <c r="B184" s="41"/>
      <c r="C184" s="42"/>
      <c r="D184" s="219" t="s">
        <v>130</v>
      </c>
      <c r="E184" s="42"/>
      <c r="F184" s="220" t="s">
        <v>275</v>
      </c>
      <c r="G184" s="42"/>
      <c r="H184" s="42"/>
      <c r="I184" s="221"/>
      <c r="J184" s="42"/>
      <c r="K184" s="42"/>
      <c r="L184" s="46"/>
      <c r="M184" s="222"/>
      <c r="N184" s="223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130</v>
      </c>
      <c r="AU184" s="19" t="s">
        <v>82</v>
      </c>
    </row>
    <row r="185" s="14" customFormat="1">
      <c r="A185" s="14"/>
      <c r="B185" s="237"/>
      <c r="C185" s="238"/>
      <c r="D185" s="219" t="s">
        <v>134</v>
      </c>
      <c r="E185" s="239" t="s">
        <v>19</v>
      </c>
      <c r="F185" s="240" t="s">
        <v>268</v>
      </c>
      <c r="G185" s="238"/>
      <c r="H185" s="239" t="s">
        <v>19</v>
      </c>
      <c r="I185" s="241"/>
      <c r="J185" s="238"/>
      <c r="K185" s="238"/>
      <c r="L185" s="242"/>
      <c r="M185" s="243"/>
      <c r="N185" s="244"/>
      <c r="O185" s="244"/>
      <c r="P185" s="244"/>
      <c r="Q185" s="244"/>
      <c r="R185" s="244"/>
      <c r="S185" s="244"/>
      <c r="T185" s="245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6" t="s">
        <v>134</v>
      </c>
      <c r="AU185" s="246" t="s">
        <v>82</v>
      </c>
      <c r="AV185" s="14" t="s">
        <v>80</v>
      </c>
      <c r="AW185" s="14" t="s">
        <v>33</v>
      </c>
      <c r="AX185" s="14" t="s">
        <v>72</v>
      </c>
      <c r="AY185" s="246" t="s">
        <v>120</v>
      </c>
    </row>
    <row r="186" s="13" customFormat="1">
      <c r="A186" s="13"/>
      <c r="B186" s="226"/>
      <c r="C186" s="227"/>
      <c r="D186" s="219" t="s">
        <v>134</v>
      </c>
      <c r="E186" s="228" t="s">
        <v>19</v>
      </c>
      <c r="F186" s="229" t="s">
        <v>277</v>
      </c>
      <c r="G186" s="227"/>
      <c r="H186" s="230">
        <v>1</v>
      </c>
      <c r="I186" s="231"/>
      <c r="J186" s="227"/>
      <c r="K186" s="227"/>
      <c r="L186" s="232"/>
      <c r="M186" s="233"/>
      <c r="N186" s="234"/>
      <c r="O186" s="234"/>
      <c r="P186" s="234"/>
      <c r="Q186" s="234"/>
      <c r="R186" s="234"/>
      <c r="S186" s="234"/>
      <c r="T186" s="23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6" t="s">
        <v>134</v>
      </c>
      <c r="AU186" s="236" t="s">
        <v>82</v>
      </c>
      <c r="AV186" s="13" t="s">
        <v>82</v>
      </c>
      <c r="AW186" s="13" t="s">
        <v>33</v>
      </c>
      <c r="AX186" s="13" t="s">
        <v>80</v>
      </c>
      <c r="AY186" s="236" t="s">
        <v>120</v>
      </c>
    </row>
    <row r="187" s="14" customFormat="1">
      <c r="A187" s="14"/>
      <c r="B187" s="237"/>
      <c r="C187" s="238"/>
      <c r="D187" s="219" t="s">
        <v>134</v>
      </c>
      <c r="E187" s="239" t="s">
        <v>19</v>
      </c>
      <c r="F187" s="240" t="s">
        <v>270</v>
      </c>
      <c r="G187" s="238"/>
      <c r="H187" s="239" t="s">
        <v>19</v>
      </c>
      <c r="I187" s="241"/>
      <c r="J187" s="238"/>
      <c r="K187" s="238"/>
      <c r="L187" s="242"/>
      <c r="M187" s="243"/>
      <c r="N187" s="244"/>
      <c r="O187" s="244"/>
      <c r="P187" s="244"/>
      <c r="Q187" s="244"/>
      <c r="R187" s="244"/>
      <c r="S187" s="244"/>
      <c r="T187" s="245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6" t="s">
        <v>134</v>
      </c>
      <c r="AU187" s="246" t="s">
        <v>82</v>
      </c>
      <c r="AV187" s="14" t="s">
        <v>80</v>
      </c>
      <c r="AW187" s="14" t="s">
        <v>33</v>
      </c>
      <c r="AX187" s="14" t="s">
        <v>72</v>
      </c>
      <c r="AY187" s="246" t="s">
        <v>120</v>
      </c>
    </row>
    <row r="188" s="14" customFormat="1">
      <c r="A188" s="14"/>
      <c r="B188" s="237"/>
      <c r="C188" s="238"/>
      <c r="D188" s="219" t="s">
        <v>134</v>
      </c>
      <c r="E188" s="239" t="s">
        <v>19</v>
      </c>
      <c r="F188" s="240" t="s">
        <v>271</v>
      </c>
      <c r="G188" s="238"/>
      <c r="H188" s="239" t="s">
        <v>19</v>
      </c>
      <c r="I188" s="241"/>
      <c r="J188" s="238"/>
      <c r="K188" s="238"/>
      <c r="L188" s="242"/>
      <c r="M188" s="243"/>
      <c r="N188" s="244"/>
      <c r="O188" s="244"/>
      <c r="P188" s="244"/>
      <c r="Q188" s="244"/>
      <c r="R188" s="244"/>
      <c r="S188" s="244"/>
      <c r="T188" s="245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6" t="s">
        <v>134</v>
      </c>
      <c r="AU188" s="246" t="s">
        <v>82</v>
      </c>
      <c r="AV188" s="14" t="s">
        <v>80</v>
      </c>
      <c r="AW188" s="14" t="s">
        <v>33</v>
      </c>
      <c r="AX188" s="14" t="s">
        <v>72</v>
      </c>
      <c r="AY188" s="246" t="s">
        <v>120</v>
      </c>
    </row>
    <row r="189" s="14" customFormat="1">
      <c r="A189" s="14"/>
      <c r="B189" s="237"/>
      <c r="C189" s="238"/>
      <c r="D189" s="219" t="s">
        <v>134</v>
      </c>
      <c r="E189" s="239" t="s">
        <v>19</v>
      </c>
      <c r="F189" s="240" t="s">
        <v>278</v>
      </c>
      <c r="G189" s="238"/>
      <c r="H189" s="239" t="s">
        <v>19</v>
      </c>
      <c r="I189" s="241"/>
      <c r="J189" s="238"/>
      <c r="K189" s="238"/>
      <c r="L189" s="242"/>
      <c r="M189" s="243"/>
      <c r="N189" s="244"/>
      <c r="O189" s="244"/>
      <c r="P189" s="244"/>
      <c r="Q189" s="244"/>
      <c r="R189" s="244"/>
      <c r="S189" s="244"/>
      <c r="T189" s="245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6" t="s">
        <v>134</v>
      </c>
      <c r="AU189" s="246" t="s">
        <v>82</v>
      </c>
      <c r="AV189" s="14" t="s">
        <v>80</v>
      </c>
      <c r="AW189" s="14" t="s">
        <v>33</v>
      </c>
      <c r="AX189" s="14" t="s">
        <v>72</v>
      </c>
      <c r="AY189" s="246" t="s">
        <v>120</v>
      </c>
    </row>
    <row r="190" s="2" customFormat="1" ht="24.15" customHeight="1">
      <c r="A190" s="40"/>
      <c r="B190" s="41"/>
      <c r="C190" s="206" t="s">
        <v>279</v>
      </c>
      <c r="D190" s="206" t="s">
        <v>123</v>
      </c>
      <c r="E190" s="207" t="s">
        <v>280</v>
      </c>
      <c r="F190" s="208" t="s">
        <v>281</v>
      </c>
      <c r="G190" s="209" t="s">
        <v>282</v>
      </c>
      <c r="H190" s="210">
        <v>445.58999999999998</v>
      </c>
      <c r="I190" s="211"/>
      <c r="J190" s="212">
        <f>ROUND(I190*H190,2)</f>
        <v>0</v>
      </c>
      <c r="K190" s="208" t="s">
        <v>127</v>
      </c>
      <c r="L190" s="46"/>
      <c r="M190" s="213" t="s">
        <v>19</v>
      </c>
      <c r="N190" s="214" t="s">
        <v>43</v>
      </c>
      <c r="O190" s="86"/>
      <c r="P190" s="215">
        <f>O190*H190</f>
        <v>0</v>
      </c>
      <c r="Q190" s="215">
        <v>5.0000000000000002E-05</v>
      </c>
      <c r="R190" s="215">
        <f>Q190*H190</f>
        <v>0.022279500000000001</v>
      </c>
      <c r="S190" s="215">
        <v>0</v>
      </c>
      <c r="T190" s="216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7" t="s">
        <v>192</v>
      </c>
      <c r="AT190" s="217" t="s">
        <v>123</v>
      </c>
      <c r="AU190" s="217" t="s">
        <v>82</v>
      </c>
      <c r="AY190" s="19" t="s">
        <v>120</v>
      </c>
      <c r="BE190" s="218">
        <f>IF(N190="základní",J190,0)</f>
        <v>0</v>
      </c>
      <c r="BF190" s="218">
        <f>IF(N190="snížená",J190,0)</f>
        <v>0</v>
      </c>
      <c r="BG190" s="218">
        <f>IF(N190="zákl. přenesená",J190,0)</f>
        <v>0</v>
      </c>
      <c r="BH190" s="218">
        <f>IF(N190="sníž. přenesená",J190,0)</f>
        <v>0</v>
      </c>
      <c r="BI190" s="218">
        <f>IF(N190="nulová",J190,0)</f>
        <v>0</v>
      </c>
      <c r="BJ190" s="19" t="s">
        <v>80</v>
      </c>
      <c r="BK190" s="218">
        <f>ROUND(I190*H190,2)</f>
        <v>0</v>
      </c>
      <c r="BL190" s="19" t="s">
        <v>192</v>
      </c>
      <c r="BM190" s="217" t="s">
        <v>283</v>
      </c>
    </row>
    <row r="191" s="2" customFormat="1">
      <c r="A191" s="40"/>
      <c r="B191" s="41"/>
      <c r="C191" s="42"/>
      <c r="D191" s="219" t="s">
        <v>130</v>
      </c>
      <c r="E191" s="42"/>
      <c r="F191" s="220" t="s">
        <v>284</v>
      </c>
      <c r="G191" s="42"/>
      <c r="H191" s="42"/>
      <c r="I191" s="221"/>
      <c r="J191" s="42"/>
      <c r="K191" s="42"/>
      <c r="L191" s="46"/>
      <c r="M191" s="222"/>
      <c r="N191" s="223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130</v>
      </c>
      <c r="AU191" s="19" t="s">
        <v>82</v>
      </c>
    </row>
    <row r="192" s="2" customFormat="1">
      <c r="A192" s="40"/>
      <c r="B192" s="41"/>
      <c r="C192" s="42"/>
      <c r="D192" s="224" t="s">
        <v>132</v>
      </c>
      <c r="E192" s="42"/>
      <c r="F192" s="225" t="s">
        <v>285</v>
      </c>
      <c r="G192" s="42"/>
      <c r="H192" s="42"/>
      <c r="I192" s="221"/>
      <c r="J192" s="42"/>
      <c r="K192" s="42"/>
      <c r="L192" s="46"/>
      <c r="M192" s="222"/>
      <c r="N192" s="223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132</v>
      </c>
      <c r="AU192" s="19" t="s">
        <v>82</v>
      </c>
    </row>
    <row r="193" s="14" customFormat="1">
      <c r="A193" s="14"/>
      <c r="B193" s="237"/>
      <c r="C193" s="238"/>
      <c r="D193" s="219" t="s">
        <v>134</v>
      </c>
      <c r="E193" s="239" t="s">
        <v>19</v>
      </c>
      <c r="F193" s="240" t="s">
        <v>286</v>
      </c>
      <c r="G193" s="238"/>
      <c r="H193" s="239" t="s">
        <v>19</v>
      </c>
      <c r="I193" s="241"/>
      <c r="J193" s="238"/>
      <c r="K193" s="238"/>
      <c r="L193" s="242"/>
      <c r="M193" s="243"/>
      <c r="N193" s="244"/>
      <c r="O193" s="244"/>
      <c r="P193" s="244"/>
      <c r="Q193" s="244"/>
      <c r="R193" s="244"/>
      <c r="S193" s="244"/>
      <c r="T193" s="245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6" t="s">
        <v>134</v>
      </c>
      <c r="AU193" s="246" t="s">
        <v>82</v>
      </c>
      <c r="AV193" s="14" t="s">
        <v>80</v>
      </c>
      <c r="AW193" s="14" t="s">
        <v>33</v>
      </c>
      <c r="AX193" s="14" t="s">
        <v>72</v>
      </c>
      <c r="AY193" s="246" t="s">
        <v>120</v>
      </c>
    </row>
    <row r="194" s="14" customFormat="1">
      <c r="A194" s="14"/>
      <c r="B194" s="237"/>
      <c r="C194" s="238"/>
      <c r="D194" s="219" t="s">
        <v>134</v>
      </c>
      <c r="E194" s="239" t="s">
        <v>19</v>
      </c>
      <c r="F194" s="240" t="s">
        <v>287</v>
      </c>
      <c r="G194" s="238"/>
      <c r="H194" s="239" t="s">
        <v>19</v>
      </c>
      <c r="I194" s="241"/>
      <c r="J194" s="238"/>
      <c r="K194" s="238"/>
      <c r="L194" s="242"/>
      <c r="M194" s="243"/>
      <c r="N194" s="244"/>
      <c r="O194" s="244"/>
      <c r="P194" s="244"/>
      <c r="Q194" s="244"/>
      <c r="R194" s="244"/>
      <c r="S194" s="244"/>
      <c r="T194" s="245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6" t="s">
        <v>134</v>
      </c>
      <c r="AU194" s="246" t="s">
        <v>82</v>
      </c>
      <c r="AV194" s="14" t="s">
        <v>80</v>
      </c>
      <c r="AW194" s="14" t="s">
        <v>33</v>
      </c>
      <c r="AX194" s="14" t="s">
        <v>72</v>
      </c>
      <c r="AY194" s="246" t="s">
        <v>120</v>
      </c>
    </row>
    <row r="195" s="13" customFormat="1">
      <c r="A195" s="13"/>
      <c r="B195" s="226"/>
      <c r="C195" s="227"/>
      <c r="D195" s="219" t="s">
        <v>134</v>
      </c>
      <c r="E195" s="228" t="s">
        <v>19</v>
      </c>
      <c r="F195" s="229" t="s">
        <v>288</v>
      </c>
      <c r="G195" s="227"/>
      <c r="H195" s="230">
        <v>121.90000000000001</v>
      </c>
      <c r="I195" s="231"/>
      <c r="J195" s="227"/>
      <c r="K195" s="227"/>
      <c r="L195" s="232"/>
      <c r="M195" s="233"/>
      <c r="N195" s="234"/>
      <c r="O195" s="234"/>
      <c r="P195" s="234"/>
      <c r="Q195" s="234"/>
      <c r="R195" s="234"/>
      <c r="S195" s="234"/>
      <c r="T195" s="23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6" t="s">
        <v>134</v>
      </c>
      <c r="AU195" s="236" t="s">
        <v>82</v>
      </c>
      <c r="AV195" s="13" t="s">
        <v>82</v>
      </c>
      <c r="AW195" s="13" t="s">
        <v>33</v>
      </c>
      <c r="AX195" s="13" t="s">
        <v>72</v>
      </c>
      <c r="AY195" s="236" t="s">
        <v>120</v>
      </c>
    </row>
    <row r="196" s="13" customFormat="1">
      <c r="A196" s="13"/>
      <c r="B196" s="226"/>
      <c r="C196" s="227"/>
      <c r="D196" s="219" t="s">
        <v>134</v>
      </c>
      <c r="E196" s="228" t="s">
        <v>19</v>
      </c>
      <c r="F196" s="229" t="s">
        <v>289</v>
      </c>
      <c r="G196" s="227"/>
      <c r="H196" s="230">
        <v>138.69</v>
      </c>
      <c r="I196" s="231"/>
      <c r="J196" s="227"/>
      <c r="K196" s="227"/>
      <c r="L196" s="232"/>
      <c r="M196" s="233"/>
      <c r="N196" s="234"/>
      <c r="O196" s="234"/>
      <c r="P196" s="234"/>
      <c r="Q196" s="234"/>
      <c r="R196" s="234"/>
      <c r="S196" s="234"/>
      <c r="T196" s="235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6" t="s">
        <v>134</v>
      </c>
      <c r="AU196" s="236" t="s">
        <v>82</v>
      </c>
      <c r="AV196" s="13" t="s">
        <v>82</v>
      </c>
      <c r="AW196" s="13" t="s">
        <v>33</v>
      </c>
      <c r="AX196" s="13" t="s">
        <v>72</v>
      </c>
      <c r="AY196" s="236" t="s">
        <v>120</v>
      </c>
    </row>
    <row r="197" s="13" customFormat="1">
      <c r="A197" s="13"/>
      <c r="B197" s="226"/>
      <c r="C197" s="227"/>
      <c r="D197" s="219" t="s">
        <v>134</v>
      </c>
      <c r="E197" s="228" t="s">
        <v>19</v>
      </c>
      <c r="F197" s="229" t="s">
        <v>290</v>
      </c>
      <c r="G197" s="227"/>
      <c r="H197" s="230">
        <v>185</v>
      </c>
      <c r="I197" s="231"/>
      <c r="J197" s="227"/>
      <c r="K197" s="227"/>
      <c r="L197" s="232"/>
      <c r="M197" s="233"/>
      <c r="N197" s="234"/>
      <c r="O197" s="234"/>
      <c r="P197" s="234"/>
      <c r="Q197" s="234"/>
      <c r="R197" s="234"/>
      <c r="S197" s="234"/>
      <c r="T197" s="23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6" t="s">
        <v>134</v>
      </c>
      <c r="AU197" s="236" t="s">
        <v>82</v>
      </c>
      <c r="AV197" s="13" t="s">
        <v>82</v>
      </c>
      <c r="AW197" s="13" t="s">
        <v>33</v>
      </c>
      <c r="AX197" s="13" t="s">
        <v>72</v>
      </c>
      <c r="AY197" s="236" t="s">
        <v>120</v>
      </c>
    </row>
    <row r="198" s="15" customFormat="1">
      <c r="A198" s="15"/>
      <c r="B198" s="257"/>
      <c r="C198" s="258"/>
      <c r="D198" s="219" t="s">
        <v>134</v>
      </c>
      <c r="E198" s="259" t="s">
        <v>19</v>
      </c>
      <c r="F198" s="260" t="s">
        <v>231</v>
      </c>
      <c r="G198" s="258"/>
      <c r="H198" s="261">
        <v>445.59000000000003</v>
      </c>
      <c r="I198" s="262"/>
      <c r="J198" s="258"/>
      <c r="K198" s="258"/>
      <c r="L198" s="263"/>
      <c r="M198" s="264"/>
      <c r="N198" s="265"/>
      <c r="O198" s="265"/>
      <c r="P198" s="265"/>
      <c r="Q198" s="265"/>
      <c r="R198" s="265"/>
      <c r="S198" s="265"/>
      <c r="T198" s="266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67" t="s">
        <v>134</v>
      </c>
      <c r="AU198" s="267" t="s">
        <v>82</v>
      </c>
      <c r="AV198" s="15" t="s">
        <v>128</v>
      </c>
      <c r="AW198" s="15" t="s">
        <v>33</v>
      </c>
      <c r="AX198" s="15" t="s">
        <v>80</v>
      </c>
      <c r="AY198" s="267" t="s">
        <v>120</v>
      </c>
    </row>
    <row r="199" s="2" customFormat="1" ht="37.8" customHeight="1">
      <c r="A199" s="40"/>
      <c r="B199" s="41"/>
      <c r="C199" s="247" t="s">
        <v>7</v>
      </c>
      <c r="D199" s="247" t="s">
        <v>222</v>
      </c>
      <c r="E199" s="248" t="s">
        <v>291</v>
      </c>
      <c r="F199" s="249" t="s">
        <v>292</v>
      </c>
      <c r="G199" s="250" t="s">
        <v>153</v>
      </c>
      <c r="H199" s="251">
        <v>0.44600000000000001</v>
      </c>
      <c r="I199" s="252"/>
      <c r="J199" s="253">
        <f>ROUND(I199*H199,2)</f>
        <v>0</v>
      </c>
      <c r="K199" s="249" t="s">
        <v>191</v>
      </c>
      <c r="L199" s="254"/>
      <c r="M199" s="255" t="s">
        <v>19</v>
      </c>
      <c r="N199" s="256" t="s">
        <v>43</v>
      </c>
      <c r="O199" s="86"/>
      <c r="P199" s="215">
        <f>O199*H199</f>
        <v>0</v>
      </c>
      <c r="Q199" s="215">
        <v>1</v>
      </c>
      <c r="R199" s="215">
        <f>Q199*H199</f>
        <v>0.44600000000000001</v>
      </c>
      <c r="S199" s="215">
        <v>0</v>
      </c>
      <c r="T199" s="216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7" t="s">
        <v>225</v>
      </c>
      <c r="AT199" s="217" t="s">
        <v>222</v>
      </c>
      <c r="AU199" s="217" t="s">
        <v>82</v>
      </c>
      <c r="AY199" s="19" t="s">
        <v>120</v>
      </c>
      <c r="BE199" s="218">
        <f>IF(N199="základní",J199,0)</f>
        <v>0</v>
      </c>
      <c r="BF199" s="218">
        <f>IF(N199="snížená",J199,0)</f>
        <v>0</v>
      </c>
      <c r="BG199" s="218">
        <f>IF(N199="zákl. přenesená",J199,0)</f>
        <v>0</v>
      </c>
      <c r="BH199" s="218">
        <f>IF(N199="sníž. přenesená",J199,0)</f>
        <v>0</v>
      </c>
      <c r="BI199" s="218">
        <f>IF(N199="nulová",J199,0)</f>
        <v>0</v>
      </c>
      <c r="BJ199" s="19" t="s">
        <v>80</v>
      </c>
      <c r="BK199" s="218">
        <f>ROUND(I199*H199,2)</f>
        <v>0</v>
      </c>
      <c r="BL199" s="19" t="s">
        <v>192</v>
      </c>
      <c r="BM199" s="217" t="s">
        <v>293</v>
      </c>
    </row>
    <row r="200" s="2" customFormat="1">
      <c r="A200" s="40"/>
      <c r="B200" s="41"/>
      <c r="C200" s="42"/>
      <c r="D200" s="219" t="s">
        <v>130</v>
      </c>
      <c r="E200" s="42"/>
      <c r="F200" s="220" t="s">
        <v>292</v>
      </c>
      <c r="G200" s="42"/>
      <c r="H200" s="42"/>
      <c r="I200" s="221"/>
      <c r="J200" s="42"/>
      <c r="K200" s="42"/>
      <c r="L200" s="46"/>
      <c r="M200" s="222"/>
      <c r="N200" s="223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130</v>
      </c>
      <c r="AU200" s="19" t="s">
        <v>82</v>
      </c>
    </row>
    <row r="201" s="14" customFormat="1">
      <c r="A201" s="14"/>
      <c r="B201" s="237"/>
      <c r="C201" s="238"/>
      <c r="D201" s="219" t="s">
        <v>134</v>
      </c>
      <c r="E201" s="239" t="s">
        <v>19</v>
      </c>
      <c r="F201" s="240" t="s">
        <v>286</v>
      </c>
      <c r="G201" s="238"/>
      <c r="H201" s="239" t="s">
        <v>19</v>
      </c>
      <c r="I201" s="241"/>
      <c r="J201" s="238"/>
      <c r="K201" s="238"/>
      <c r="L201" s="242"/>
      <c r="M201" s="243"/>
      <c r="N201" s="244"/>
      <c r="O201" s="244"/>
      <c r="P201" s="244"/>
      <c r="Q201" s="244"/>
      <c r="R201" s="244"/>
      <c r="S201" s="244"/>
      <c r="T201" s="245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6" t="s">
        <v>134</v>
      </c>
      <c r="AU201" s="246" t="s">
        <v>82</v>
      </c>
      <c r="AV201" s="14" t="s">
        <v>80</v>
      </c>
      <c r="AW201" s="14" t="s">
        <v>33</v>
      </c>
      <c r="AX201" s="14" t="s">
        <v>72</v>
      </c>
      <c r="AY201" s="246" t="s">
        <v>120</v>
      </c>
    </row>
    <row r="202" s="14" customFormat="1">
      <c r="A202" s="14"/>
      <c r="B202" s="237"/>
      <c r="C202" s="238"/>
      <c r="D202" s="219" t="s">
        <v>134</v>
      </c>
      <c r="E202" s="239" t="s">
        <v>19</v>
      </c>
      <c r="F202" s="240" t="s">
        <v>294</v>
      </c>
      <c r="G202" s="238"/>
      <c r="H202" s="239" t="s">
        <v>19</v>
      </c>
      <c r="I202" s="241"/>
      <c r="J202" s="238"/>
      <c r="K202" s="238"/>
      <c r="L202" s="242"/>
      <c r="M202" s="243"/>
      <c r="N202" s="244"/>
      <c r="O202" s="244"/>
      <c r="P202" s="244"/>
      <c r="Q202" s="244"/>
      <c r="R202" s="244"/>
      <c r="S202" s="244"/>
      <c r="T202" s="245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6" t="s">
        <v>134</v>
      </c>
      <c r="AU202" s="246" t="s">
        <v>82</v>
      </c>
      <c r="AV202" s="14" t="s">
        <v>80</v>
      </c>
      <c r="AW202" s="14" t="s">
        <v>33</v>
      </c>
      <c r="AX202" s="14" t="s">
        <v>72</v>
      </c>
      <c r="AY202" s="246" t="s">
        <v>120</v>
      </c>
    </row>
    <row r="203" s="14" customFormat="1">
      <c r="A203" s="14"/>
      <c r="B203" s="237"/>
      <c r="C203" s="238"/>
      <c r="D203" s="219" t="s">
        <v>134</v>
      </c>
      <c r="E203" s="239" t="s">
        <v>19</v>
      </c>
      <c r="F203" s="240" t="s">
        <v>295</v>
      </c>
      <c r="G203" s="238"/>
      <c r="H203" s="239" t="s">
        <v>19</v>
      </c>
      <c r="I203" s="241"/>
      <c r="J203" s="238"/>
      <c r="K203" s="238"/>
      <c r="L203" s="242"/>
      <c r="M203" s="243"/>
      <c r="N203" s="244"/>
      <c r="O203" s="244"/>
      <c r="P203" s="244"/>
      <c r="Q203" s="244"/>
      <c r="R203" s="244"/>
      <c r="S203" s="244"/>
      <c r="T203" s="245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6" t="s">
        <v>134</v>
      </c>
      <c r="AU203" s="246" t="s">
        <v>82</v>
      </c>
      <c r="AV203" s="14" t="s">
        <v>80</v>
      </c>
      <c r="AW203" s="14" t="s">
        <v>33</v>
      </c>
      <c r="AX203" s="14" t="s">
        <v>72</v>
      </c>
      <c r="AY203" s="246" t="s">
        <v>120</v>
      </c>
    </row>
    <row r="204" s="14" customFormat="1">
      <c r="A204" s="14"/>
      <c r="B204" s="237"/>
      <c r="C204" s="238"/>
      <c r="D204" s="219" t="s">
        <v>134</v>
      </c>
      <c r="E204" s="239" t="s">
        <v>19</v>
      </c>
      <c r="F204" s="240" t="s">
        <v>287</v>
      </c>
      <c r="G204" s="238"/>
      <c r="H204" s="239" t="s">
        <v>19</v>
      </c>
      <c r="I204" s="241"/>
      <c r="J204" s="238"/>
      <c r="K204" s="238"/>
      <c r="L204" s="242"/>
      <c r="M204" s="243"/>
      <c r="N204" s="244"/>
      <c r="O204" s="244"/>
      <c r="P204" s="244"/>
      <c r="Q204" s="244"/>
      <c r="R204" s="244"/>
      <c r="S204" s="244"/>
      <c r="T204" s="245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6" t="s">
        <v>134</v>
      </c>
      <c r="AU204" s="246" t="s">
        <v>82</v>
      </c>
      <c r="AV204" s="14" t="s">
        <v>80</v>
      </c>
      <c r="AW204" s="14" t="s">
        <v>33</v>
      </c>
      <c r="AX204" s="14" t="s">
        <v>72</v>
      </c>
      <c r="AY204" s="246" t="s">
        <v>120</v>
      </c>
    </row>
    <row r="205" s="13" customFormat="1">
      <c r="A205" s="13"/>
      <c r="B205" s="226"/>
      <c r="C205" s="227"/>
      <c r="D205" s="219" t="s">
        <v>134</v>
      </c>
      <c r="E205" s="228" t="s">
        <v>19</v>
      </c>
      <c r="F205" s="229" t="s">
        <v>296</v>
      </c>
      <c r="G205" s="227"/>
      <c r="H205" s="230">
        <v>0.122</v>
      </c>
      <c r="I205" s="231"/>
      <c r="J205" s="227"/>
      <c r="K205" s="227"/>
      <c r="L205" s="232"/>
      <c r="M205" s="233"/>
      <c r="N205" s="234"/>
      <c r="O205" s="234"/>
      <c r="P205" s="234"/>
      <c r="Q205" s="234"/>
      <c r="R205" s="234"/>
      <c r="S205" s="234"/>
      <c r="T205" s="235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6" t="s">
        <v>134</v>
      </c>
      <c r="AU205" s="236" t="s">
        <v>82</v>
      </c>
      <c r="AV205" s="13" t="s">
        <v>82</v>
      </c>
      <c r="AW205" s="13" t="s">
        <v>33</v>
      </c>
      <c r="AX205" s="13" t="s">
        <v>72</v>
      </c>
      <c r="AY205" s="236" t="s">
        <v>120</v>
      </c>
    </row>
    <row r="206" s="13" customFormat="1">
      <c r="A206" s="13"/>
      <c r="B206" s="226"/>
      <c r="C206" s="227"/>
      <c r="D206" s="219" t="s">
        <v>134</v>
      </c>
      <c r="E206" s="228" t="s">
        <v>19</v>
      </c>
      <c r="F206" s="229" t="s">
        <v>297</v>
      </c>
      <c r="G206" s="227"/>
      <c r="H206" s="230">
        <v>0.13900000000000001</v>
      </c>
      <c r="I206" s="231"/>
      <c r="J206" s="227"/>
      <c r="K206" s="227"/>
      <c r="L206" s="232"/>
      <c r="M206" s="233"/>
      <c r="N206" s="234"/>
      <c r="O206" s="234"/>
      <c r="P206" s="234"/>
      <c r="Q206" s="234"/>
      <c r="R206" s="234"/>
      <c r="S206" s="234"/>
      <c r="T206" s="23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6" t="s">
        <v>134</v>
      </c>
      <c r="AU206" s="236" t="s">
        <v>82</v>
      </c>
      <c r="AV206" s="13" t="s">
        <v>82</v>
      </c>
      <c r="AW206" s="13" t="s">
        <v>33</v>
      </c>
      <c r="AX206" s="13" t="s">
        <v>72</v>
      </c>
      <c r="AY206" s="236" t="s">
        <v>120</v>
      </c>
    </row>
    <row r="207" s="13" customFormat="1">
      <c r="A207" s="13"/>
      <c r="B207" s="226"/>
      <c r="C207" s="227"/>
      <c r="D207" s="219" t="s">
        <v>134</v>
      </c>
      <c r="E207" s="228" t="s">
        <v>19</v>
      </c>
      <c r="F207" s="229" t="s">
        <v>298</v>
      </c>
      <c r="G207" s="227"/>
      <c r="H207" s="230">
        <v>0.185</v>
      </c>
      <c r="I207" s="231"/>
      <c r="J207" s="227"/>
      <c r="K207" s="227"/>
      <c r="L207" s="232"/>
      <c r="M207" s="233"/>
      <c r="N207" s="234"/>
      <c r="O207" s="234"/>
      <c r="P207" s="234"/>
      <c r="Q207" s="234"/>
      <c r="R207" s="234"/>
      <c r="S207" s="234"/>
      <c r="T207" s="235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6" t="s">
        <v>134</v>
      </c>
      <c r="AU207" s="236" t="s">
        <v>82</v>
      </c>
      <c r="AV207" s="13" t="s">
        <v>82</v>
      </c>
      <c r="AW207" s="13" t="s">
        <v>33</v>
      </c>
      <c r="AX207" s="13" t="s">
        <v>72</v>
      </c>
      <c r="AY207" s="236" t="s">
        <v>120</v>
      </c>
    </row>
    <row r="208" s="15" customFormat="1">
      <c r="A208" s="15"/>
      <c r="B208" s="257"/>
      <c r="C208" s="258"/>
      <c r="D208" s="219" t="s">
        <v>134</v>
      </c>
      <c r="E208" s="259" t="s">
        <v>19</v>
      </c>
      <c r="F208" s="260" t="s">
        <v>231</v>
      </c>
      <c r="G208" s="258"/>
      <c r="H208" s="261">
        <v>0.44600000000000001</v>
      </c>
      <c r="I208" s="262"/>
      <c r="J208" s="258"/>
      <c r="K208" s="258"/>
      <c r="L208" s="263"/>
      <c r="M208" s="264"/>
      <c r="N208" s="265"/>
      <c r="O208" s="265"/>
      <c r="P208" s="265"/>
      <c r="Q208" s="265"/>
      <c r="R208" s="265"/>
      <c r="S208" s="265"/>
      <c r="T208" s="266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67" t="s">
        <v>134</v>
      </c>
      <c r="AU208" s="267" t="s">
        <v>82</v>
      </c>
      <c r="AV208" s="15" t="s">
        <v>128</v>
      </c>
      <c r="AW208" s="15" t="s">
        <v>33</v>
      </c>
      <c r="AX208" s="15" t="s">
        <v>80</v>
      </c>
      <c r="AY208" s="267" t="s">
        <v>120</v>
      </c>
    </row>
    <row r="209" s="2" customFormat="1" ht="24.15" customHeight="1">
      <c r="A209" s="40"/>
      <c r="B209" s="41"/>
      <c r="C209" s="206" t="s">
        <v>299</v>
      </c>
      <c r="D209" s="206" t="s">
        <v>123</v>
      </c>
      <c r="E209" s="207" t="s">
        <v>300</v>
      </c>
      <c r="F209" s="208" t="s">
        <v>301</v>
      </c>
      <c r="G209" s="209" t="s">
        <v>258</v>
      </c>
      <c r="H209" s="279"/>
      <c r="I209" s="211"/>
      <c r="J209" s="212">
        <f>ROUND(I209*H209,2)</f>
        <v>0</v>
      </c>
      <c r="K209" s="208" t="s">
        <v>127</v>
      </c>
      <c r="L209" s="46"/>
      <c r="M209" s="213" t="s">
        <v>19</v>
      </c>
      <c r="N209" s="214" t="s">
        <v>43</v>
      </c>
      <c r="O209" s="86"/>
      <c r="P209" s="215">
        <f>O209*H209</f>
        <v>0</v>
      </c>
      <c r="Q209" s="215">
        <v>0</v>
      </c>
      <c r="R209" s="215">
        <f>Q209*H209</f>
        <v>0</v>
      </c>
      <c r="S209" s="215">
        <v>0</v>
      </c>
      <c r="T209" s="216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17" t="s">
        <v>192</v>
      </c>
      <c r="AT209" s="217" t="s">
        <v>123</v>
      </c>
      <c r="AU209" s="217" t="s">
        <v>82</v>
      </c>
      <c r="AY209" s="19" t="s">
        <v>120</v>
      </c>
      <c r="BE209" s="218">
        <f>IF(N209="základní",J209,0)</f>
        <v>0</v>
      </c>
      <c r="BF209" s="218">
        <f>IF(N209="snížená",J209,0)</f>
        <v>0</v>
      </c>
      <c r="BG209" s="218">
        <f>IF(N209="zákl. přenesená",J209,0)</f>
        <v>0</v>
      </c>
      <c r="BH209" s="218">
        <f>IF(N209="sníž. přenesená",J209,0)</f>
        <v>0</v>
      </c>
      <c r="BI209" s="218">
        <f>IF(N209="nulová",J209,0)</f>
        <v>0</v>
      </c>
      <c r="BJ209" s="19" t="s">
        <v>80</v>
      </c>
      <c r="BK209" s="218">
        <f>ROUND(I209*H209,2)</f>
        <v>0</v>
      </c>
      <c r="BL209" s="19" t="s">
        <v>192</v>
      </c>
      <c r="BM209" s="217" t="s">
        <v>302</v>
      </c>
    </row>
    <row r="210" s="2" customFormat="1">
      <c r="A210" s="40"/>
      <c r="B210" s="41"/>
      <c r="C210" s="42"/>
      <c r="D210" s="219" t="s">
        <v>130</v>
      </c>
      <c r="E210" s="42"/>
      <c r="F210" s="220" t="s">
        <v>303</v>
      </c>
      <c r="G210" s="42"/>
      <c r="H210" s="42"/>
      <c r="I210" s="221"/>
      <c r="J210" s="42"/>
      <c r="K210" s="42"/>
      <c r="L210" s="46"/>
      <c r="M210" s="222"/>
      <c r="N210" s="223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130</v>
      </c>
      <c r="AU210" s="19" t="s">
        <v>82</v>
      </c>
    </row>
    <row r="211" s="2" customFormat="1">
      <c r="A211" s="40"/>
      <c r="B211" s="41"/>
      <c r="C211" s="42"/>
      <c r="D211" s="224" t="s">
        <v>132</v>
      </c>
      <c r="E211" s="42"/>
      <c r="F211" s="225" t="s">
        <v>304</v>
      </c>
      <c r="G211" s="42"/>
      <c r="H211" s="42"/>
      <c r="I211" s="221"/>
      <c r="J211" s="42"/>
      <c r="K211" s="42"/>
      <c r="L211" s="46"/>
      <c r="M211" s="222"/>
      <c r="N211" s="223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132</v>
      </c>
      <c r="AU211" s="19" t="s">
        <v>82</v>
      </c>
    </row>
    <row r="212" s="12" customFormat="1" ht="22.8" customHeight="1">
      <c r="A212" s="12"/>
      <c r="B212" s="190"/>
      <c r="C212" s="191"/>
      <c r="D212" s="192" t="s">
        <v>71</v>
      </c>
      <c r="E212" s="204" t="s">
        <v>305</v>
      </c>
      <c r="F212" s="204" t="s">
        <v>306</v>
      </c>
      <c r="G212" s="191"/>
      <c r="H212" s="191"/>
      <c r="I212" s="194"/>
      <c r="J212" s="205">
        <f>BK212</f>
        <v>0</v>
      </c>
      <c r="K212" s="191"/>
      <c r="L212" s="196"/>
      <c r="M212" s="197"/>
      <c r="N212" s="198"/>
      <c r="O212" s="198"/>
      <c r="P212" s="199">
        <f>SUM(P213:P224)</f>
        <v>0</v>
      </c>
      <c r="Q212" s="198"/>
      <c r="R212" s="199">
        <f>SUM(R213:R224)</f>
        <v>0.17499999999999999</v>
      </c>
      <c r="S212" s="198"/>
      <c r="T212" s="200">
        <f>SUM(T213:T224)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01" t="s">
        <v>82</v>
      </c>
      <c r="AT212" s="202" t="s">
        <v>71</v>
      </c>
      <c r="AU212" s="202" t="s">
        <v>80</v>
      </c>
      <c r="AY212" s="201" t="s">
        <v>120</v>
      </c>
      <c r="BK212" s="203">
        <f>SUM(BK213:BK224)</f>
        <v>0</v>
      </c>
    </row>
    <row r="213" s="2" customFormat="1" ht="24.15" customHeight="1">
      <c r="A213" s="40"/>
      <c r="B213" s="41"/>
      <c r="C213" s="206" t="s">
        <v>307</v>
      </c>
      <c r="D213" s="206" t="s">
        <v>123</v>
      </c>
      <c r="E213" s="207" t="s">
        <v>308</v>
      </c>
      <c r="F213" s="208" t="s">
        <v>309</v>
      </c>
      <c r="G213" s="209" t="s">
        <v>214</v>
      </c>
      <c r="H213" s="210">
        <v>5</v>
      </c>
      <c r="I213" s="211"/>
      <c r="J213" s="212">
        <f>ROUND(I213*H213,2)</f>
        <v>0</v>
      </c>
      <c r="K213" s="208" t="s">
        <v>127</v>
      </c>
      <c r="L213" s="46"/>
      <c r="M213" s="213" t="s">
        <v>19</v>
      </c>
      <c r="N213" s="214" t="s">
        <v>43</v>
      </c>
      <c r="O213" s="86"/>
      <c r="P213" s="215">
        <f>O213*H213</f>
        <v>0</v>
      </c>
      <c r="Q213" s="215">
        <v>0</v>
      </c>
      <c r="R213" s="215">
        <f>Q213*H213</f>
        <v>0</v>
      </c>
      <c r="S213" s="215">
        <v>0</v>
      </c>
      <c r="T213" s="216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17" t="s">
        <v>192</v>
      </c>
      <c r="AT213" s="217" t="s">
        <v>123</v>
      </c>
      <c r="AU213" s="217" t="s">
        <v>82</v>
      </c>
      <c r="AY213" s="19" t="s">
        <v>120</v>
      </c>
      <c r="BE213" s="218">
        <f>IF(N213="základní",J213,0)</f>
        <v>0</v>
      </c>
      <c r="BF213" s="218">
        <f>IF(N213="snížená",J213,0)</f>
        <v>0</v>
      </c>
      <c r="BG213" s="218">
        <f>IF(N213="zákl. přenesená",J213,0)</f>
        <v>0</v>
      </c>
      <c r="BH213" s="218">
        <f>IF(N213="sníž. přenesená",J213,0)</f>
        <v>0</v>
      </c>
      <c r="BI213" s="218">
        <f>IF(N213="nulová",J213,0)</f>
        <v>0</v>
      </c>
      <c r="BJ213" s="19" t="s">
        <v>80</v>
      </c>
      <c r="BK213" s="218">
        <f>ROUND(I213*H213,2)</f>
        <v>0</v>
      </c>
      <c r="BL213" s="19" t="s">
        <v>192</v>
      </c>
      <c r="BM213" s="217" t="s">
        <v>310</v>
      </c>
    </row>
    <row r="214" s="2" customFormat="1">
      <c r="A214" s="40"/>
      <c r="B214" s="41"/>
      <c r="C214" s="42"/>
      <c r="D214" s="219" t="s">
        <v>130</v>
      </c>
      <c r="E214" s="42"/>
      <c r="F214" s="220" t="s">
        <v>311</v>
      </c>
      <c r="G214" s="42"/>
      <c r="H214" s="42"/>
      <c r="I214" s="221"/>
      <c r="J214" s="42"/>
      <c r="K214" s="42"/>
      <c r="L214" s="46"/>
      <c r="M214" s="222"/>
      <c r="N214" s="223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130</v>
      </c>
      <c r="AU214" s="19" t="s">
        <v>82</v>
      </c>
    </row>
    <row r="215" s="2" customFormat="1">
      <c r="A215" s="40"/>
      <c r="B215" s="41"/>
      <c r="C215" s="42"/>
      <c r="D215" s="224" t="s">
        <v>132</v>
      </c>
      <c r="E215" s="42"/>
      <c r="F215" s="225" t="s">
        <v>312</v>
      </c>
      <c r="G215" s="42"/>
      <c r="H215" s="42"/>
      <c r="I215" s="221"/>
      <c r="J215" s="42"/>
      <c r="K215" s="42"/>
      <c r="L215" s="46"/>
      <c r="M215" s="222"/>
      <c r="N215" s="223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132</v>
      </c>
      <c r="AU215" s="19" t="s">
        <v>82</v>
      </c>
    </row>
    <row r="216" s="14" customFormat="1">
      <c r="A216" s="14"/>
      <c r="B216" s="237"/>
      <c r="C216" s="238"/>
      <c r="D216" s="219" t="s">
        <v>134</v>
      </c>
      <c r="E216" s="239" t="s">
        <v>19</v>
      </c>
      <c r="F216" s="240" t="s">
        <v>313</v>
      </c>
      <c r="G216" s="238"/>
      <c r="H216" s="239" t="s">
        <v>19</v>
      </c>
      <c r="I216" s="241"/>
      <c r="J216" s="238"/>
      <c r="K216" s="238"/>
      <c r="L216" s="242"/>
      <c r="M216" s="243"/>
      <c r="N216" s="244"/>
      <c r="O216" s="244"/>
      <c r="P216" s="244"/>
      <c r="Q216" s="244"/>
      <c r="R216" s="244"/>
      <c r="S216" s="244"/>
      <c r="T216" s="245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6" t="s">
        <v>134</v>
      </c>
      <c r="AU216" s="246" t="s">
        <v>82</v>
      </c>
      <c r="AV216" s="14" t="s">
        <v>80</v>
      </c>
      <c r="AW216" s="14" t="s">
        <v>33</v>
      </c>
      <c r="AX216" s="14" t="s">
        <v>72</v>
      </c>
      <c r="AY216" s="246" t="s">
        <v>120</v>
      </c>
    </row>
    <row r="217" s="13" customFormat="1">
      <c r="A217" s="13"/>
      <c r="B217" s="226"/>
      <c r="C217" s="227"/>
      <c r="D217" s="219" t="s">
        <v>134</v>
      </c>
      <c r="E217" s="228" t="s">
        <v>19</v>
      </c>
      <c r="F217" s="229" t="s">
        <v>314</v>
      </c>
      <c r="G217" s="227"/>
      <c r="H217" s="230">
        <v>5</v>
      </c>
      <c r="I217" s="231"/>
      <c r="J217" s="227"/>
      <c r="K217" s="227"/>
      <c r="L217" s="232"/>
      <c r="M217" s="233"/>
      <c r="N217" s="234"/>
      <c r="O217" s="234"/>
      <c r="P217" s="234"/>
      <c r="Q217" s="234"/>
      <c r="R217" s="234"/>
      <c r="S217" s="234"/>
      <c r="T217" s="235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6" t="s">
        <v>134</v>
      </c>
      <c r="AU217" s="236" t="s">
        <v>82</v>
      </c>
      <c r="AV217" s="13" t="s">
        <v>82</v>
      </c>
      <c r="AW217" s="13" t="s">
        <v>33</v>
      </c>
      <c r="AX217" s="13" t="s">
        <v>80</v>
      </c>
      <c r="AY217" s="236" t="s">
        <v>120</v>
      </c>
    </row>
    <row r="218" s="2" customFormat="1" ht="16.5" customHeight="1">
      <c r="A218" s="40"/>
      <c r="B218" s="41"/>
      <c r="C218" s="247" t="s">
        <v>315</v>
      </c>
      <c r="D218" s="247" t="s">
        <v>222</v>
      </c>
      <c r="E218" s="248" t="s">
        <v>316</v>
      </c>
      <c r="F218" s="249" t="s">
        <v>317</v>
      </c>
      <c r="G218" s="250" t="s">
        <v>153</v>
      </c>
      <c r="H218" s="251">
        <v>0.17499999999999999</v>
      </c>
      <c r="I218" s="252"/>
      <c r="J218" s="253">
        <f>ROUND(I218*H218,2)</f>
        <v>0</v>
      </c>
      <c r="K218" s="249" t="s">
        <v>127</v>
      </c>
      <c r="L218" s="254"/>
      <c r="M218" s="255" t="s">
        <v>19</v>
      </c>
      <c r="N218" s="256" t="s">
        <v>43</v>
      </c>
      <c r="O218" s="86"/>
      <c r="P218" s="215">
        <f>O218*H218</f>
        <v>0</v>
      </c>
      <c r="Q218" s="215">
        <v>1</v>
      </c>
      <c r="R218" s="215">
        <f>Q218*H218</f>
        <v>0.17499999999999999</v>
      </c>
      <c r="S218" s="215">
        <v>0</v>
      </c>
      <c r="T218" s="216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17" t="s">
        <v>225</v>
      </c>
      <c r="AT218" s="217" t="s">
        <v>222</v>
      </c>
      <c r="AU218" s="217" t="s">
        <v>82</v>
      </c>
      <c r="AY218" s="19" t="s">
        <v>120</v>
      </c>
      <c r="BE218" s="218">
        <f>IF(N218="základní",J218,0)</f>
        <v>0</v>
      </c>
      <c r="BF218" s="218">
        <f>IF(N218="snížená",J218,0)</f>
        <v>0</v>
      </c>
      <c r="BG218" s="218">
        <f>IF(N218="zákl. přenesená",J218,0)</f>
        <v>0</v>
      </c>
      <c r="BH218" s="218">
        <f>IF(N218="sníž. přenesená",J218,0)</f>
        <v>0</v>
      </c>
      <c r="BI218" s="218">
        <f>IF(N218="nulová",J218,0)</f>
        <v>0</v>
      </c>
      <c r="BJ218" s="19" t="s">
        <v>80</v>
      </c>
      <c r="BK218" s="218">
        <f>ROUND(I218*H218,2)</f>
        <v>0</v>
      </c>
      <c r="BL218" s="19" t="s">
        <v>192</v>
      </c>
      <c r="BM218" s="217" t="s">
        <v>318</v>
      </c>
    </row>
    <row r="219" s="2" customFormat="1">
      <c r="A219" s="40"/>
      <c r="B219" s="41"/>
      <c r="C219" s="42"/>
      <c r="D219" s="219" t="s">
        <v>130</v>
      </c>
      <c r="E219" s="42"/>
      <c r="F219" s="220" t="s">
        <v>317</v>
      </c>
      <c r="G219" s="42"/>
      <c r="H219" s="42"/>
      <c r="I219" s="221"/>
      <c r="J219" s="42"/>
      <c r="K219" s="42"/>
      <c r="L219" s="46"/>
      <c r="M219" s="222"/>
      <c r="N219" s="223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130</v>
      </c>
      <c r="AU219" s="19" t="s">
        <v>82</v>
      </c>
    </row>
    <row r="220" s="2" customFormat="1">
      <c r="A220" s="40"/>
      <c r="B220" s="41"/>
      <c r="C220" s="42"/>
      <c r="D220" s="224" t="s">
        <v>132</v>
      </c>
      <c r="E220" s="42"/>
      <c r="F220" s="225" t="s">
        <v>319</v>
      </c>
      <c r="G220" s="42"/>
      <c r="H220" s="42"/>
      <c r="I220" s="221"/>
      <c r="J220" s="42"/>
      <c r="K220" s="42"/>
      <c r="L220" s="46"/>
      <c r="M220" s="222"/>
      <c r="N220" s="223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132</v>
      </c>
      <c r="AU220" s="19" t="s">
        <v>82</v>
      </c>
    </row>
    <row r="221" s="13" customFormat="1">
      <c r="A221" s="13"/>
      <c r="B221" s="226"/>
      <c r="C221" s="227"/>
      <c r="D221" s="219" t="s">
        <v>134</v>
      </c>
      <c r="E221" s="228" t="s">
        <v>19</v>
      </c>
      <c r="F221" s="229" t="s">
        <v>320</v>
      </c>
      <c r="G221" s="227"/>
      <c r="H221" s="230">
        <v>5</v>
      </c>
      <c r="I221" s="231"/>
      <c r="J221" s="227"/>
      <c r="K221" s="227"/>
      <c r="L221" s="232"/>
      <c r="M221" s="233"/>
      <c r="N221" s="234"/>
      <c r="O221" s="234"/>
      <c r="P221" s="234"/>
      <c r="Q221" s="234"/>
      <c r="R221" s="234"/>
      <c r="S221" s="234"/>
      <c r="T221" s="235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6" t="s">
        <v>134</v>
      </c>
      <c r="AU221" s="236" t="s">
        <v>82</v>
      </c>
      <c r="AV221" s="13" t="s">
        <v>82</v>
      </c>
      <c r="AW221" s="13" t="s">
        <v>33</v>
      </c>
      <c r="AX221" s="13" t="s">
        <v>80</v>
      </c>
      <c r="AY221" s="236" t="s">
        <v>120</v>
      </c>
    </row>
    <row r="222" s="13" customFormat="1">
      <c r="A222" s="13"/>
      <c r="B222" s="226"/>
      <c r="C222" s="227"/>
      <c r="D222" s="219" t="s">
        <v>134</v>
      </c>
      <c r="E222" s="227"/>
      <c r="F222" s="229" t="s">
        <v>321</v>
      </c>
      <c r="G222" s="227"/>
      <c r="H222" s="230">
        <v>0.17499999999999999</v>
      </c>
      <c r="I222" s="231"/>
      <c r="J222" s="227"/>
      <c r="K222" s="227"/>
      <c r="L222" s="232"/>
      <c r="M222" s="233"/>
      <c r="N222" s="234"/>
      <c r="O222" s="234"/>
      <c r="P222" s="234"/>
      <c r="Q222" s="234"/>
      <c r="R222" s="234"/>
      <c r="S222" s="234"/>
      <c r="T222" s="235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6" t="s">
        <v>134</v>
      </c>
      <c r="AU222" s="236" t="s">
        <v>82</v>
      </c>
      <c r="AV222" s="13" t="s">
        <v>82</v>
      </c>
      <c r="AW222" s="13" t="s">
        <v>4</v>
      </c>
      <c r="AX222" s="13" t="s">
        <v>80</v>
      </c>
      <c r="AY222" s="236" t="s">
        <v>120</v>
      </c>
    </row>
    <row r="223" s="2" customFormat="1" ht="24.15" customHeight="1">
      <c r="A223" s="40"/>
      <c r="B223" s="41"/>
      <c r="C223" s="206" t="s">
        <v>322</v>
      </c>
      <c r="D223" s="206" t="s">
        <v>123</v>
      </c>
      <c r="E223" s="207" t="s">
        <v>323</v>
      </c>
      <c r="F223" s="208" t="s">
        <v>324</v>
      </c>
      <c r="G223" s="209" t="s">
        <v>258</v>
      </c>
      <c r="H223" s="279"/>
      <c r="I223" s="211"/>
      <c r="J223" s="212">
        <f>ROUND(I223*H223,2)</f>
        <v>0</v>
      </c>
      <c r="K223" s="208" t="s">
        <v>191</v>
      </c>
      <c r="L223" s="46"/>
      <c r="M223" s="213" t="s">
        <v>19</v>
      </c>
      <c r="N223" s="214" t="s">
        <v>43</v>
      </c>
      <c r="O223" s="86"/>
      <c r="P223" s="215">
        <f>O223*H223</f>
        <v>0</v>
      </c>
      <c r="Q223" s="215">
        <v>0</v>
      </c>
      <c r="R223" s="215">
        <f>Q223*H223</f>
        <v>0</v>
      </c>
      <c r="S223" s="215">
        <v>0</v>
      </c>
      <c r="T223" s="216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17" t="s">
        <v>192</v>
      </c>
      <c r="AT223" s="217" t="s">
        <v>123</v>
      </c>
      <c r="AU223" s="217" t="s">
        <v>82</v>
      </c>
      <c r="AY223" s="19" t="s">
        <v>120</v>
      </c>
      <c r="BE223" s="218">
        <f>IF(N223="základní",J223,0)</f>
        <v>0</v>
      </c>
      <c r="BF223" s="218">
        <f>IF(N223="snížená",J223,0)</f>
        <v>0</v>
      </c>
      <c r="BG223" s="218">
        <f>IF(N223="zákl. přenesená",J223,0)</f>
        <v>0</v>
      </c>
      <c r="BH223" s="218">
        <f>IF(N223="sníž. přenesená",J223,0)</f>
        <v>0</v>
      </c>
      <c r="BI223" s="218">
        <f>IF(N223="nulová",J223,0)</f>
        <v>0</v>
      </c>
      <c r="BJ223" s="19" t="s">
        <v>80</v>
      </c>
      <c r="BK223" s="218">
        <f>ROUND(I223*H223,2)</f>
        <v>0</v>
      </c>
      <c r="BL223" s="19" t="s">
        <v>192</v>
      </c>
      <c r="BM223" s="217" t="s">
        <v>325</v>
      </c>
    </row>
    <row r="224" s="2" customFormat="1">
      <c r="A224" s="40"/>
      <c r="B224" s="41"/>
      <c r="C224" s="42"/>
      <c r="D224" s="219" t="s">
        <v>130</v>
      </c>
      <c r="E224" s="42"/>
      <c r="F224" s="220" t="s">
        <v>324</v>
      </c>
      <c r="G224" s="42"/>
      <c r="H224" s="42"/>
      <c r="I224" s="221"/>
      <c r="J224" s="42"/>
      <c r="K224" s="42"/>
      <c r="L224" s="46"/>
      <c r="M224" s="280"/>
      <c r="N224" s="281"/>
      <c r="O224" s="282"/>
      <c r="P224" s="282"/>
      <c r="Q224" s="282"/>
      <c r="R224" s="282"/>
      <c r="S224" s="282"/>
      <c r="T224" s="283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130</v>
      </c>
      <c r="AU224" s="19" t="s">
        <v>82</v>
      </c>
    </row>
    <row r="225" s="2" customFormat="1" ht="6.96" customHeight="1">
      <c r="A225" s="40"/>
      <c r="B225" s="61"/>
      <c r="C225" s="62"/>
      <c r="D225" s="62"/>
      <c r="E225" s="62"/>
      <c r="F225" s="62"/>
      <c r="G225" s="62"/>
      <c r="H225" s="62"/>
      <c r="I225" s="62"/>
      <c r="J225" s="62"/>
      <c r="K225" s="62"/>
      <c r="L225" s="46"/>
      <c r="M225" s="40"/>
      <c r="O225" s="40"/>
      <c r="P225" s="40"/>
      <c r="Q225" s="40"/>
      <c r="R225" s="40"/>
      <c r="S225" s="40"/>
      <c r="T225" s="40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</row>
  </sheetData>
  <sheetProtection sheet="1" autoFilter="0" formatColumns="0" formatRows="0" objects="1" scenarios="1" spinCount="100000" saltValue="dGtVYyTfwPvUe4zlI66o5rDYXvnIs/sX1IgNj4VgUsyW5nN0akIiMCX6gmUKKT5Gz2wGs8Oox4AFbm0/NYLC8Q==" hashValue="hvA8OqGEi9AGjeYL4qfTqSEZLnSaUfuoVIp+Zwix/Jkxy1UGSXNI0LgzbhK+0rJ5Ff/xBkW4+5bY2A31sBEsVQ==" algorithmName="SHA-512" password="CC67"/>
  <autoFilter ref="C87:K224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3" r:id="rId1" display="https://podminky.urs.cz/item/CS_URS_2021_02/977151113"/>
    <hyperlink ref="F97" r:id="rId2" display="https://podminky.urs.cz/item/CS_URS_2021_02/977151123"/>
    <hyperlink ref="F101" r:id="rId3" display="https://podminky.urs.cz/item/CS_URS_2021_02/977151223"/>
    <hyperlink ref="F106" r:id="rId4" display="https://podminky.urs.cz/item/CS_URS_2021_02/997013214"/>
    <hyperlink ref="F109" r:id="rId5" display="https://podminky.urs.cz/item/CS_URS_2021_02/997013501"/>
    <hyperlink ref="F112" r:id="rId6" display="https://podminky.urs.cz/item/CS_URS_2021_02/997013509"/>
    <hyperlink ref="F116" r:id="rId7" display="https://podminky.urs.cz/item/CS_URS_2021_02/997013631"/>
    <hyperlink ref="F120" r:id="rId8" display="https://podminky.urs.cz/item/CS_URS_2021_02/998018003"/>
    <hyperlink ref="F138" r:id="rId9" display="https://podminky.urs.cz/item/CS_URS_2021_02/763135101"/>
    <hyperlink ref="F152" r:id="rId10" display="https://podminky.urs.cz/item/CS_URS_2021_02/763135611"/>
    <hyperlink ref="F160" r:id="rId11" display="https://podminky.urs.cz/item/CS_URS_2021_02/763135811"/>
    <hyperlink ref="F166" r:id="rId12" display="https://podminky.urs.cz/item/CS_URS_2021_02/763135881"/>
    <hyperlink ref="F174" r:id="rId13" display="https://podminky.urs.cz/item/CS_URS_2021_02/998763403"/>
    <hyperlink ref="F192" r:id="rId14" display="https://podminky.urs.cz/item/CS_URS_2021_02/767995114"/>
    <hyperlink ref="F211" r:id="rId15" display="https://podminky.urs.cz/item/CS_URS_2021_02/998767203"/>
    <hyperlink ref="F215" r:id="rId16" display="https://podminky.urs.cz/item/CS_URS_2021_02/789221112"/>
    <hyperlink ref="F220" r:id="rId17" display="https://podminky.urs.cz/item/CS_URS_2021_02/1593113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8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89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26.25" customHeight="1">
      <c r="B7" s="22"/>
      <c r="E7" s="135" t="str">
        <f>'Rekapitulace stavby'!K6</f>
        <v>Rekonstrukce st. zařízení VZT a klimatizace-prostor nástavby budovy A, ÚMOb Ostrava JIH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90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326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18.11.2021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ROUND(J81,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ROUND((SUM(BE81:BE105)),  2)</f>
        <v>0</v>
      </c>
      <c r="G33" s="40"/>
      <c r="H33" s="40"/>
      <c r="I33" s="150">
        <v>0.20999999999999999</v>
      </c>
      <c r="J33" s="149">
        <f>ROUND(((SUM(BE81:BE105))*I33),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ROUND((SUM(BF81:BF105)),  2)</f>
        <v>0</v>
      </c>
      <c r="G34" s="40"/>
      <c r="H34" s="40"/>
      <c r="I34" s="150">
        <v>0.14999999999999999</v>
      </c>
      <c r="J34" s="149">
        <f>ROUND(((SUM(BF81:BF105))*I34),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ROUND((SUM(BG81:BG105)),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ROUND((SUM(BH81:BH105)),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ROUND((SUM(BI81:BI105)),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92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26.25" customHeight="1">
      <c r="A48" s="40"/>
      <c r="B48" s="41"/>
      <c r="C48" s="42"/>
      <c r="D48" s="42"/>
      <c r="E48" s="162" t="str">
        <f>E7</f>
        <v>Rekonstrukce st. zařízení VZT a klimatizace-prostor nástavby budovy A, ÚMOb Ostrava JIH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90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TZB - Technické zabezpečení staveb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Budova A, ÚMOb Ostrava-Jih, ul.Horní 3</v>
      </c>
      <c r="G52" s="42"/>
      <c r="H52" s="42"/>
      <c r="I52" s="34" t="s">
        <v>23</v>
      </c>
      <c r="J52" s="74" t="str">
        <f>IF(J12="","",J12)</f>
        <v>18.11.2021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Statutární město Ostrava, Městský obvod Ostrava-Ji</v>
      </c>
      <c r="G54" s="42"/>
      <c r="H54" s="42"/>
      <c r="I54" s="34" t="s">
        <v>31</v>
      </c>
      <c r="J54" s="38" t="str">
        <f>E21</f>
        <v>Ing.Jana Gřundělová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Ateliér EMMET 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93</v>
      </c>
      <c r="D57" s="164"/>
      <c r="E57" s="164"/>
      <c r="F57" s="164"/>
      <c r="G57" s="164"/>
      <c r="H57" s="164"/>
      <c r="I57" s="164"/>
      <c r="J57" s="165" t="s">
        <v>94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J81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95</v>
      </c>
    </row>
    <row r="60" s="9" customFormat="1" ht="24.96" customHeight="1">
      <c r="A60" s="9"/>
      <c r="B60" s="167"/>
      <c r="C60" s="168"/>
      <c r="D60" s="169" t="s">
        <v>100</v>
      </c>
      <c r="E60" s="170"/>
      <c r="F60" s="170"/>
      <c r="G60" s="170"/>
      <c r="H60" s="170"/>
      <c r="I60" s="170"/>
      <c r="J60" s="171">
        <f>J82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327</v>
      </c>
      <c r="E61" s="176"/>
      <c r="F61" s="176"/>
      <c r="G61" s="176"/>
      <c r="H61" s="176"/>
      <c r="I61" s="176"/>
      <c r="J61" s="177">
        <f>J83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3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7" s="2" customFormat="1" ht="6.96" customHeight="1">
      <c r="A67" s="40"/>
      <c r="B67" s="63"/>
      <c r="C67" s="64"/>
      <c r="D67" s="64"/>
      <c r="E67" s="64"/>
      <c r="F67" s="64"/>
      <c r="G67" s="64"/>
      <c r="H67" s="64"/>
      <c r="I67" s="64"/>
      <c r="J67" s="64"/>
      <c r="K67" s="64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24.96" customHeight="1">
      <c r="A68" s="40"/>
      <c r="B68" s="41"/>
      <c r="C68" s="25" t="s">
        <v>105</v>
      </c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2" customHeight="1">
      <c r="A70" s="40"/>
      <c r="B70" s="41"/>
      <c r="C70" s="34" t="s">
        <v>16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6.25" customHeight="1">
      <c r="A71" s="40"/>
      <c r="B71" s="41"/>
      <c r="C71" s="42"/>
      <c r="D71" s="42"/>
      <c r="E71" s="162" t="str">
        <f>E7</f>
        <v>Rekonstrukce st. zařízení VZT a klimatizace-prostor nástavby budovy A, ÚMOb Ostrava JIH</v>
      </c>
      <c r="F71" s="34"/>
      <c r="G71" s="34"/>
      <c r="H71" s="34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90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71" t="str">
        <f>E9</f>
        <v>TZB - Technické zabezpečení staveb</v>
      </c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21</v>
      </c>
      <c r="D75" s="42"/>
      <c r="E75" s="42"/>
      <c r="F75" s="29" t="str">
        <f>F12</f>
        <v>Budova A, ÚMOb Ostrava-Jih, ul.Horní 3</v>
      </c>
      <c r="G75" s="42"/>
      <c r="H75" s="42"/>
      <c r="I75" s="34" t="s">
        <v>23</v>
      </c>
      <c r="J75" s="74" t="str">
        <f>IF(J12="","",J12)</f>
        <v>18.11.2021</v>
      </c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4" t="s">
        <v>25</v>
      </c>
      <c r="D77" s="42"/>
      <c r="E77" s="42"/>
      <c r="F77" s="29" t="str">
        <f>E15</f>
        <v>Statutární město Ostrava, Městský obvod Ostrava-Ji</v>
      </c>
      <c r="G77" s="42"/>
      <c r="H77" s="42"/>
      <c r="I77" s="34" t="s">
        <v>31</v>
      </c>
      <c r="J77" s="38" t="str">
        <f>E21</f>
        <v>Ing.Jana Gřundělová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29</v>
      </c>
      <c r="D78" s="42"/>
      <c r="E78" s="42"/>
      <c r="F78" s="29" t="str">
        <f>IF(E18="","",E18)</f>
        <v>Vyplň údaj</v>
      </c>
      <c r="G78" s="42"/>
      <c r="H78" s="42"/>
      <c r="I78" s="34" t="s">
        <v>34</v>
      </c>
      <c r="J78" s="38" t="str">
        <f>E24</f>
        <v>Ateliér EMMET s.r.o.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0.32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1" customFormat="1" ht="29.28" customHeight="1">
      <c r="A80" s="179"/>
      <c r="B80" s="180"/>
      <c r="C80" s="181" t="s">
        <v>106</v>
      </c>
      <c r="D80" s="182" t="s">
        <v>57</v>
      </c>
      <c r="E80" s="182" t="s">
        <v>53</v>
      </c>
      <c r="F80" s="182" t="s">
        <v>54</v>
      </c>
      <c r="G80" s="182" t="s">
        <v>107</v>
      </c>
      <c r="H80" s="182" t="s">
        <v>108</v>
      </c>
      <c r="I80" s="182" t="s">
        <v>109</v>
      </c>
      <c r="J80" s="182" t="s">
        <v>94</v>
      </c>
      <c r="K80" s="183" t="s">
        <v>110</v>
      </c>
      <c r="L80" s="184"/>
      <c r="M80" s="94" t="s">
        <v>19</v>
      </c>
      <c r="N80" s="95" t="s">
        <v>42</v>
      </c>
      <c r="O80" s="95" t="s">
        <v>111</v>
      </c>
      <c r="P80" s="95" t="s">
        <v>112</v>
      </c>
      <c r="Q80" s="95" t="s">
        <v>113</v>
      </c>
      <c r="R80" s="95" t="s">
        <v>114</v>
      </c>
      <c r="S80" s="95" t="s">
        <v>115</v>
      </c>
      <c r="T80" s="96" t="s">
        <v>116</v>
      </c>
      <c r="U80" s="179"/>
      <c r="V80" s="179"/>
      <c r="W80" s="179"/>
      <c r="X80" s="179"/>
      <c r="Y80" s="179"/>
      <c r="Z80" s="179"/>
      <c r="AA80" s="179"/>
      <c r="AB80" s="179"/>
      <c r="AC80" s="179"/>
      <c r="AD80" s="179"/>
      <c r="AE80" s="179"/>
    </row>
    <row r="81" s="2" customFormat="1" ht="22.8" customHeight="1">
      <c r="A81" s="40"/>
      <c r="B81" s="41"/>
      <c r="C81" s="101" t="s">
        <v>117</v>
      </c>
      <c r="D81" s="42"/>
      <c r="E81" s="42"/>
      <c r="F81" s="42"/>
      <c r="G81" s="42"/>
      <c r="H81" s="42"/>
      <c r="I81" s="42"/>
      <c r="J81" s="185">
        <f>BK81</f>
        <v>0</v>
      </c>
      <c r="K81" s="42"/>
      <c r="L81" s="46"/>
      <c r="M81" s="97"/>
      <c r="N81" s="186"/>
      <c r="O81" s="98"/>
      <c r="P81" s="187">
        <f>P82</f>
        <v>0</v>
      </c>
      <c r="Q81" s="98"/>
      <c r="R81" s="187">
        <f>R82</f>
        <v>0</v>
      </c>
      <c r="S81" s="98"/>
      <c r="T81" s="188">
        <f>T82</f>
        <v>0</v>
      </c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T81" s="19" t="s">
        <v>71</v>
      </c>
      <c r="AU81" s="19" t="s">
        <v>95</v>
      </c>
      <c r="BK81" s="189">
        <f>BK82</f>
        <v>0</v>
      </c>
    </row>
    <row r="82" s="12" customFormat="1" ht="25.92" customHeight="1">
      <c r="A82" s="12"/>
      <c r="B82" s="190"/>
      <c r="C82" s="191"/>
      <c r="D82" s="192" t="s">
        <v>71</v>
      </c>
      <c r="E82" s="193" t="s">
        <v>184</v>
      </c>
      <c r="F82" s="193" t="s">
        <v>185</v>
      </c>
      <c r="G82" s="191"/>
      <c r="H82" s="191"/>
      <c r="I82" s="194"/>
      <c r="J82" s="195">
        <f>BK82</f>
        <v>0</v>
      </c>
      <c r="K82" s="191"/>
      <c r="L82" s="196"/>
      <c r="M82" s="197"/>
      <c r="N82" s="198"/>
      <c r="O82" s="198"/>
      <c r="P82" s="199">
        <f>P83</f>
        <v>0</v>
      </c>
      <c r="Q82" s="198"/>
      <c r="R82" s="199">
        <f>R83</f>
        <v>0</v>
      </c>
      <c r="S82" s="198"/>
      <c r="T82" s="200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1" t="s">
        <v>82</v>
      </c>
      <c r="AT82" s="202" t="s">
        <v>71</v>
      </c>
      <c r="AU82" s="202" t="s">
        <v>72</v>
      </c>
      <c r="AY82" s="201" t="s">
        <v>120</v>
      </c>
      <c r="BK82" s="203">
        <f>BK83</f>
        <v>0</v>
      </c>
    </row>
    <row r="83" s="12" customFormat="1" ht="22.8" customHeight="1">
      <c r="A83" s="12"/>
      <c r="B83" s="190"/>
      <c r="C83" s="191"/>
      <c r="D83" s="192" t="s">
        <v>71</v>
      </c>
      <c r="E83" s="204" t="s">
        <v>328</v>
      </c>
      <c r="F83" s="204" t="s">
        <v>329</v>
      </c>
      <c r="G83" s="191"/>
      <c r="H83" s="191"/>
      <c r="I83" s="194"/>
      <c r="J83" s="205">
        <f>BK83</f>
        <v>0</v>
      </c>
      <c r="K83" s="191"/>
      <c r="L83" s="196"/>
      <c r="M83" s="197"/>
      <c r="N83" s="198"/>
      <c r="O83" s="198"/>
      <c r="P83" s="199">
        <f>SUM(P84:P105)</f>
        <v>0</v>
      </c>
      <c r="Q83" s="198"/>
      <c r="R83" s="199">
        <f>SUM(R84:R105)</f>
        <v>0</v>
      </c>
      <c r="S83" s="198"/>
      <c r="T83" s="200">
        <f>SUM(T84:T105)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82</v>
      </c>
      <c r="AT83" s="202" t="s">
        <v>71</v>
      </c>
      <c r="AU83" s="202" t="s">
        <v>80</v>
      </c>
      <c r="AY83" s="201" t="s">
        <v>120</v>
      </c>
      <c r="BK83" s="203">
        <f>SUM(BK84:BK105)</f>
        <v>0</v>
      </c>
    </row>
    <row r="84" s="2" customFormat="1" ht="16.5" customHeight="1">
      <c r="A84" s="40"/>
      <c r="B84" s="41"/>
      <c r="C84" s="206" t="s">
        <v>80</v>
      </c>
      <c r="D84" s="206" t="s">
        <v>123</v>
      </c>
      <c r="E84" s="207" t="s">
        <v>330</v>
      </c>
      <c r="F84" s="208" t="s">
        <v>331</v>
      </c>
      <c r="G84" s="209" t="s">
        <v>332</v>
      </c>
      <c r="H84" s="210">
        <v>48</v>
      </c>
      <c r="I84" s="211"/>
      <c r="J84" s="212">
        <f>ROUND(I84*H84,2)</f>
        <v>0</v>
      </c>
      <c r="K84" s="208" t="s">
        <v>333</v>
      </c>
      <c r="L84" s="46"/>
      <c r="M84" s="213" t="s">
        <v>19</v>
      </c>
      <c r="N84" s="214" t="s">
        <v>43</v>
      </c>
      <c r="O84" s="86"/>
      <c r="P84" s="215">
        <f>O84*H84</f>
        <v>0</v>
      </c>
      <c r="Q84" s="215">
        <v>0</v>
      </c>
      <c r="R84" s="215">
        <f>Q84*H84</f>
        <v>0</v>
      </c>
      <c r="S84" s="215">
        <v>0</v>
      </c>
      <c r="T84" s="216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17" t="s">
        <v>192</v>
      </c>
      <c r="AT84" s="217" t="s">
        <v>123</v>
      </c>
      <c r="AU84" s="217" t="s">
        <v>82</v>
      </c>
      <c r="AY84" s="19" t="s">
        <v>120</v>
      </c>
      <c r="BE84" s="218">
        <f>IF(N84="základní",J84,0)</f>
        <v>0</v>
      </c>
      <c r="BF84" s="218">
        <f>IF(N84="snížená",J84,0)</f>
        <v>0</v>
      </c>
      <c r="BG84" s="218">
        <f>IF(N84="zákl. přenesená",J84,0)</f>
        <v>0</v>
      </c>
      <c r="BH84" s="218">
        <f>IF(N84="sníž. přenesená",J84,0)</f>
        <v>0</v>
      </c>
      <c r="BI84" s="218">
        <f>IF(N84="nulová",J84,0)</f>
        <v>0</v>
      </c>
      <c r="BJ84" s="19" t="s">
        <v>80</v>
      </c>
      <c r="BK84" s="218">
        <f>ROUND(I84*H84,2)</f>
        <v>0</v>
      </c>
      <c r="BL84" s="19" t="s">
        <v>192</v>
      </c>
      <c r="BM84" s="217" t="s">
        <v>334</v>
      </c>
    </row>
    <row r="85" s="2" customFormat="1">
      <c r="A85" s="40"/>
      <c r="B85" s="41"/>
      <c r="C85" s="42"/>
      <c r="D85" s="219" t="s">
        <v>130</v>
      </c>
      <c r="E85" s="42"/>
      <c r="F85" s="220" t="s">
        <v>331</v>
      </c>
      <c r="G85" s="42"/>
      <c r="H85" s="42"/>
      <c r="I85" s="221"/>
      <c r="J85" s="42"/>
      <c r="K85" s="42"/>
      <c r="L85" s="46"/>
      <c r="M85" s="222"/>
      <c r="N85" s="223"/>
      <c r="O85" s="86"/>
      <c r="P85" s="86"/>
      <c r="Q85" s="86"/>
      <c r="R85" s="86"/>
      <c r="S85" s="86"/>
      <c r="T85" s="87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130</v>
      </c>
      <c r="AU85" s="19" t="s">
        <v>82</v>
      </c>
    </row>
    <row r="86" s="14" customFormat="1">
      <c r="A86" s="14"/>
      <c r="B86" s="237"/>
      <c r="C86" s="238"/>
      <c r="D86" s="219" t="s">
        <v>134</v>
      </c>
      <c r="E86" s="239" t="s">
        <v>19</v>
      </c>
      <c r="F86" s="240" t="s">
        <v>335</v>
      </c>
      <c r="G86" s="238"/>
      <c r="H86" s="239" t="s">
        <v>19</v>
      </c>
      <c r="I86" s="241"/>
      <c r="J86" s="238"/>
      <c r="K86" s="238"/>
      <c r="L86" s="242"/>
      <c r="M86" s="243"/>
      <c r="N86" s="244"/>
      <c r="O86" s="244"/>
      <c r="P86" s="244"/>
      <c r="Q86" s="244"/>
      <c r="R86" s="244"/>
      <c r="S86" s="244"/>
      <c r="T86" s="245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T86" s="246" t="s">
        <v>134</v>
      </c>
      <c r="AU86" s="246" t="s">
        <v>82</v>
      </c>
      <c r="AV86" s="14" t="s">
        <v>80</v>
      </c>
      <c r="AW86" s="14" t="s">
        <v>33</v>
      </c>
      <c r="AX86" s="14" t="s">
        <v>72</v>
      </c>
      <c r="AY86" s="246" t="s">
        <v>120</v>
      </c>
    </row>
    <row r="87" s="13" customFormat="1">
      <c r="A87" s="13"/>
      <c r="B87" s="226"/>
      <c r="C87" s="227"/>
      <c r="D87" s="219" t="s">
        <v>134</v>
      </c>
      <c r="E87" s="228" t="s">
        <v>19</v>
      </c>
      <c r="F87" s="229" t="s">
        <v>336</v>
      </c>
      <c r="G87" s="227"/>
      <c r="H87" s="230">
        <v>48</v>
      </c>
      <c r="I87" s="231"/>
      <c r="J87" s="227"/>
      <c r="K87" s="227"/>
      <c r="L87" s="232"/>
      <c r="M87" s="233"/>
      <c r="N87" s="234"/>
      <c r="O87" s="234"/>
      <c r="P87" s="234"/>
      <c r="Q87" s="234"/>
      <c r="R87" s="234"/>
      <c r="S87" s="234"/>
      <c r="T87" s="235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36" t="s">
        <v>134</v>
      </c>
      <c r="AU87" s="236" t="s">
        <v>82</v>
      </c>
      <c r="AV87" s="13" t="s">
        <v>82</v>
      </c>
      <c r="AW87" s="13" t="s">
        <v>33</v>
      </c>
      <c r="AX87" s="13" t="s">
        <v>80</v>
      </c>
      <c r="AY87" s="236" t="s">
        <v>120</v>
      </c>
    </row>
    <row r="88" s="14" customFormat="1">
      <c r="A88" s="14"/>
      <c r="B88" s="237"/>
      <c r="C88" s="238"/>
      <c r="D88" s="219" t="s">
        <v>134</v>
      </c>
      <c r="E88" s="239" t="s">
        <v>19</v>
      </c>
      <c r="F88" s="240" t="s">
        <v>337</v>
      </c>
      <c r="G88" s="238"/>
      <c r="H88" s="239" t="s">
        <v>19</v>
      </c>
      <c r="I88" s="241"/>
      <c r="J88" s="238"/>
      <c r="K88" s="238"/>
      <c r="L88" s="242"/>
      <c r="M88" s="243"/>
      <c r="N88" s="244"/>
      <c r="O88" s="244"/>
      <c r="P88" s="244"/>
      <c r="Q88" s="244"/>
      <c r="R88" s="244"/>
      <c r="S88" s="244"/>
      <c r="T88" s="245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T88" s="246" t="s">
        <v>134</v>
      </c>
      <c r="AU88" s="246" t="s">
        <v>82</v>
      </c>
      <c r="AV88" s="14" t="s">
        <v>80</v>
      </c>
      <c r="AW88" s="14" t="s">
        <v>33</v>
      </c>
      <c r="AX88" s="14" t="s">
        <v>72</v>
      </c>
      <c r="AY88" s="246" t="s">
        <v>120</v>
      </c>
    </row>
    <row r="89" s="14" customFormat="1">
      <c r="A89" s="14"/>
      <c r="B89" s="237"/>
      <c r="C89" s="238"/>
      <c r="D89" s="219" t="s">
        <v>134</v>
      </c>
      <c r="E89" s="239" t="s">
        <v>19</v>
      </c>
      <c r="F89" s="240" t="s">
        <v>338</v>
      </c>
      <c r="G89" s="238"/>
      <c r="H89" s="239" t="s">
        <v>19</v>
      </c>
      <c r="I89" s="241"/>
      <c r="J89" s="238"/>
      <c r="K89" s="238"/>
      <c r="L89" s="242"/>
      <c r="M89" s="243"/>
      <c r="N89" s="244"/>
      <c r="O89" s="244"/>
      <c r="P89" s="244"/>
      <c r="Q89" s="244"/>
      <c r="R89" s="244"/>
      <c r="S89" s="244"/>
      <c r="T89" s="245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46" t="s">
        <v>134</v>
      </c>
      <c r="AU89" s="246" t="s">
        <v>82</v>
      </c>
      <c r="AV89" s="14" t="s">
        <v>80</v>
      </c>
      <c r="AW89" s="14" t="s">
        <v>33</v>
      </c>
      <c r="AX89" s="14" t="s">
        <v>72</v>
      </c>
      <c r="AY89" s="246" t="s">
        <v>120</v>
      </c>
    </row>
    <row r="90" s="14" customFormat="1">
      <c r="A90" s="14"/>
      <c r="B90" s="237"/>
      <c r="C90" s="238"/>
      <c r="D90" s="219" t="s">
        <v>134</v>
      </c>
      <c r="E90" s="239" t="s">
        <v>19</v>
      </c>
      <c r="F90" s="240" t="s">
        <v>339</v>
      </c>
      <c r="G90" s="238"/>
      <c r="H90" s="239" t="s">
        <v>19</v>
      </c>
      <c r="I90" s="241"/>
      <c r="J90" s="238"/>
      <c r="K90" s="238"/>
      <c r="L90" s="242"/>
      <c r="M90" s="243"/>
      <c r="N90" s="244"/>
      <c r="O90" s="244"/>
      <c r="P90" s="244"/>
      <c r="Q90" s="244"/>
      <c r="R90" s="244"/>
      <c r="S90" s="244"/>
      <c r="T90" s="245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46" t="s">
        <v>134</v>
      </c>
      <c r="AU90" s="246" t="s">
        <v>82</v>
      </c>
      <c r="AV90" s="14" t="s">
        <v>80</v>
      </c>
      <c r="AW90" s="14" t="s">
        <v>33</v>
      </c>
      <c r="AX90" s="14" t="s">
        <v>72</v>
      </c>
      <c r="AY90" s="246" t="s">
        <v>120</v>
      </c>
    </row>
    <row r="91" s="2" customFormat="1" ht="24.15" customHeight="1">
      <c r="A91" s="40"/>
      <c r="B91" s="41"/>
      <c r="C91" s="206" t="s">
        <v>82</v>
      </c>
      <c r="D91" s="206" t="s">
        <v>123</v>
      </c>
      <c r="E91" s="207" t="s">
        <v>340</v>
      </c>
      <c r="F91" s="208" t="s">
        <v>341</v>
      </c>
      <c r="G91" s="209" t="s">
        <v>342</v>
      </c>
      <c r="H91" s="210">
        <v>1</v>
      </c>
      <c r="I91" s="211"/>
      <c r="J91" s="212">
        <f>ROUND(I91*H91,2)</f>
        <v>0</v>
      </c>
      <c r="K91" s="208" t="s">
        <v>333</v>
      </c>
      <c r="L91" s="46"/>
      <c r="M91" s="213" t="s">
        <v>19</v>
      </c>
      <c r="N91" s="214" t="s">
        <v>43</v>
      </c>
      <c r="O91" s="86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192</v>
      </c>
      <c r="AT91" s="217" t="s">
        <v>123</v>
      </c>
      <c r="AU91" s="217" t="s">
        <v>82</v>
      </c>
      <c r="AY91" s="19" t="s">
        <v>120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9" t="s">
        <v>80</v>
      </c>
      <c r="BK91" s="218">
        <f>ROUND(I91*H91,2)</f>
        <v>0</v>
      </c>
      <c r="BL91" s="19" t="s">
        <v>192</v>
      </c>
      <c r="BM91" s="217" t="s">
        <v>343</v>
      </c>
    </row>
    <row r="92" s="2" customFormat="1">
      <c r="A92" s="40"/>
      <c r="B92" s="41"/>
      <c r="C92" s="42"/>
      <c r="D92" s="219" t="s">
        <v>130</v>
      </c>
      <c r="E92" s="42"/>
      <c r="F92" s="220" t="s">
        <v>344</v>
      </c>
      <c r="G92" s="42"/>
      <c r="H92" s="42"/>
      <c r="I92" s="221"/>
      <c r="J92" s="42"/>
      <c r="K92" s="42"/>
      <c r="L92" s="46"/>
      <c r="M92" s="222"/>
      <c r="N92" s="223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130</v>
      </c>
      <c r="AU92" s="19" t="s">
        <v>82</v>
      </c>
    </row>
    <row r="93" s="13" customFormat="1">
      <c r="A93" s="13"/>
      <c r="B93" s="226"/>
      <c r="C93" s="227"/>
      <c r="D93" s="219" t="s">
        <v>134</v>
      </c>
      <c r="E93" s="228" t="s">
        <v>19</v>
      </c>
      <c r="F93" s="229" t="s">
        <v>345</v>
      </c>
      <c r="G93" s="227"/>
      <c r="H93" s="230">
        <v>1</v>
      </c>
      <c r="I93" s="231"/>
      <c r="J93" s="227"/>
      <c r="K93" s="227"/>
      <c r="L93" s="232"/>
      <c r="M93" s="233"/>
      <c r="N93" s="234"/>
      <c r="O93" s="234"/>
      <c r="P93" s="234"/>
      <c r="Q93" s="234"/>
      <c r="R93" s="234"/>
      <c r="S93" s="234"/>
      <c r="T93" s="235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6" t="s">
        <v>134</v>
      </c>
      <c r="AU93" s="236" t="s">
        <v>82</v>
      </c>
      <c r="AV93" s="13" t="s">
        <v>82</v>
      </c>
      <c r="AW93" s="13" t="s">
        <v>33</v>
      </c>
      <c r="AX93" s="13" t="s">
        <v>80</v>
      </c>
      <c r="AY93" s="236" t="s">
        <v>120</v>
      </c>
    </row>
    <row r="94" s="2" customFormat="1" ht="24.15" customHeight="1">
      <c r="A94" s="40"/>
      <c r="B94" s="41"/>
      <c r="C94" s="206" t="s">
        <v>142</v>
      </c>
      <c r="D94" s="206" t="s">
        <v>123</v>
      </c>
      <c r="E94" s="207" t="s">
        <v>346</v>
      </c>
      <c r="F94" s="208" t="s">
        <v>347</v>
      </c>
      <c r="G94" s="209" t="s">
        <v>348</v>
      </c>
      <c r="H94" s="210">
        <v>1</v>
      </c>
      <c r="I94" s="211"/>
      <c r="J94" s="212">
        <f>ROUND(I94*H94,2)</f>
        <v>0</v>
      </c>
      <c r="K94" s="208" t="s">
        <v>333</v>
      </c>
      <c r="L94" s="46"/>
      <c r="M94" s="213" t="s">
        <v>19</v>
      </c>
      <c r="N94" s="214" t="s">
        <v>43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192</v>
      </c>
      <c r="AT94" s="217" t="s">
        <v>123</v>
      </c>
      <c r="AU94" s="217" t="s">
        <v>82</v>
      </c>
      <c r="AY94" s="19" t="s">
        <v>120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80</v>
      </c>
      <c r="BK94" s="218">
        <f>ROUND(I94*H94,2)</f>
        <v>0</v>
      </c>
      <c r="BL94" s="19" t="s">
        <v>192</v>
      </c>
      <c r="BM94" s="217" t="s">
        <v>349</v>
      </c>
    </row>
    <row r="95" s="2" customFormat="1">
      <c r="A95" s="40"/>
      <c r="B95" s="41"/>
      <c r="C95" s="42"/>
      <c r="D95" s="219" t="s">
        <v>130</v>
      </c>
      <c r="E95" s="42"/>
      <c r="F95" s="220" t="s">
        <v>350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130</v>
      </c>
      <c r="AU95" s="19" t="s">
        <v>82</v>
      </c>
    </row>
    <row r="96" s="13" customFormat="1">
      <c r="A96" s="13"/>
      <c r="B96" s="226"/>
      <c r="C96" s="227"/>
      <c r="D96" s="219" t="s">
        <v>134</v>
      </c>
      <c r="E96" s="228" t="s">
        <v>19</v>
      </c>
      <c r="F96" s="229" t="s">
        <v>351</v>
      </c>
      <c r="G96" s="227"/>
      <c r="H96" s="230">
        <v>1</v>
      </c>
      <c r="I96" s="231"/>
      <c r="J96" s="227"/>
      <c r="K96" s="227"/>
      <c r="L96" s="232"/>
      <c r="M96" s="233"/>
      <c r="N96" s="234"/>
      <c r="O96" s="234"/>
      <c r="P96" s="234"/>
      <c r="Q96" s="234"/>
      <c r="R96" s="234"/>
      <c r="S96" s="234"/>
      <c r="T96" s="235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6" t="s">
        <v>134</v>
      </c>
      <c r="AU96" s="236" t="s">
        <v>82</v>
      </c>
      <c r="AV96" s="13" t="s">
        <v>82</v>
      </c>
      <c r="AW96" s="13" t="s">
        <v>33</v>
      </c>
      <c r="AX96" s="13" t="s">
        <v>80</v>
      </c>
      <c r="AY96" s="236" t="s">
        <v>120</v>
      </c>
    </row>
    <row r="97" s="2" customFormat="1" ht="16.5" customHeight="1">
      <c r="A97" s="40"/>
      <c r="B97" s="41"/>
      <c r="C97" s="206" t="s">
        <v>128</v>
      </c>
      <c r="D97" s="206" t="s">
        <v>123</v>
      </c>
      <c r="E97" s="207" t="s">
        <v>352</v>
      </c>
      <c r="F97" s="208" t="s">
        <v>353</v>
      </c>
      <c r="G97" s="209" t="s">
        <v>348</v>
      </c>
      <c r="H97" s="210">
        <v>1</v>
      </c>
      <c r="I97" s="211"/>
      <c r="J97" s="212">
        <f>ROUND(I97*H97,2)</f>
        <v>0</v>
      </c>
      <c r="K97" s="208" t="s">
        <v>333</v>
      </c>
      <c r="L97" s="46"/>
      <c r="M97" s="213" t="s">
        <v>19</v>
      </c>
      <c r="N97" s="214" t="s">
        <v>43</v>
      </c>
      <c r="O97" s="86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192</v>
      </c>
      <c r="AT97" s="217" t="s">
        <v>123</v>
      </c>
      <c r="AU97" s="217" t="s">
        <v>82</v>
      </c>
      <c r="AY97" s="19" t="s">
        <v>120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80</v>
      </c>
      <c r="BK97" s="218">
        <f>ROUND(I97*H97,2)</f>
        <v>0</v>
      </c>
      <c r="BL97" s="19" t="s">
        <v>192</v>
      </c>
      <c r="BM97" s="217" t="s">
        <v>354</v>
      </c>
    </row>
    <row r="98" s="2" customFormat="1">
      <c r="A98" s="40"/>
      <c r="B98" s="41"/>
      <c r="C98" s="42"/>
      <c r="D98" s="219" t="s">
        <v>130</v>
      </c>
      <c r="E98" s="42"/>
      <c r="F98" s="220" t="s">
        <v>353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130</v>
      </c>
      <c r="AU98" s="19" t="s">
        <v>82</v>
      </c>
    </row>
    <row r="99" s="13" customFormat="1">
      <c r="A99" s="13"/>
      <c r="B99" s="226"/>
      <c r="C99" s="227"/>
      <c r="D99" s="219" t="s">
        <v>134</v>
      </c>
      <c r="E99" s="228" t="s">
        <v>19</v>
      </c>
      <c r="F99" s="229" t="s">
        <v>351</v>
      </c>
      <c r="G99" s="227"/>
      <c r="H99" s="230">
        <v>1</v>
      </c>
      <c r="I99" s="231"/>
      <c r="J99" s="227"/>
      <c r="K99" s="227"/>
      <c r="L99" s="232"/>
      <c r="M99" s="233"/>
      <c r="N99" s="234"/>
      <c r="O99" s="234"/>
      <c r="P99" s="234"/>
      <c r="Q99" s="234"/>
      <c r="R99" s="234"/>
      <c r="S99" s="234"/>
      <c r="T99" s="235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6" t="s">
        <v>134</v>
      </c>
      <c r="AU99" s="236" t="s">
        <v>82</v>
      </c>
      <c r="AV99" s="13" t="s">
        <v>82</v>
      </c>
      <c r="AW99" s="13" t="s">
        <v>33</v>
      </c>
      <c r="AX99" s="13" t="s">
        <v>80</v>
      </c>
      <c r="AY99" s="236" t="s">
        <v>120</v>
      </c>
    </row>
    <row r="100" s="2" customFormat="1" ht="16.5" customHeight="1">
      <c r="A100" s="40"/>
      <c r="B100" s="41"/>
      <c r="C100" s="206" t="s">
        <v>157</v>
      </c>
      <c r="D100" s="206" t="s">
        <v>123</v>
      </c>
      <c r="E100" s="207" t="s">
        <v>355</v>
      </c>
      <c r="F100" s="208" t="s">
        <v>356</v>
      </c>
      <c r="G100" s="209" t="s">
        <v>348</v>
      </c>
      <c r="H100" s="210">
        <v>1</v>
      </c>
      <c r="I100" s="211"/>
      <c r="J100" s="212">
        <f>ROUND(I100*H100,2)</f>
        <v>0</v>
      </c>
      <c r="K100" s="208" t="s">
        <v>333</v>
      </c>
      <c r="L100" s="46"/>
      <c r="M100" s="213" t="s">
        <v>19</v>
      </c>
      <c r="N100" s="214" t="s">
        <v>43</v>
      </c>
      <c r="O100" s="86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192</v>
      </c>
      <c r="AT100" s="217" t="s">
        <v>123</v>
      </c>
      <c r="AU100" s="217" t="s">
        <v>82</v>
      </c>
      <c r="AY100" s="19" t="s">
        <v>120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80</v>
      </c>
      <c r="BK100" s="218">
        <f>ROUND(I100*H100,2)</f>
        <v>0</v>
      </c>
      <c r="BL100" s="19" t="s">
        <v>192</v>
      </c>
      <c r="BM100" s="217" t="s">
        <v>357</v>
      </c>
    </row>
    <row r="101" s="2" customFormat="1">
      <c r="A101" s="40"/>
      <c r="B101" s="41"/>
      <c r="C101" s="42"/>
      <c r="D101" s="219" t="s">
        <v>130</v>
      </c>
      <c r="E101" s="42"/>
      <c r="F101" s="220" t="s">
        <v>358</v>
      </c>
      <c r="G101" s="42"/>
      <c r="H101" s="42"/>
      <c r="I101" s="221"/>
      <c r="J101" s="42"/>
      <c r="K101" s="42"/>
      <c r="L101" s="46"/>
      <c r="M101" s="222"/>
      <c r="N101" s="22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130</v>
      </c>
      <c r="AU101" s="19" t="s">
        <v>82</v>
      </c>
    </row>
    <row r="102" s="13" customFormat="1">
      <c r="A102" s="13"/>
      <c r="B102" s="226"/>
      <c r="C102" s="227"/>
      <c r="D102" s="219" t="s">
        <v>134</v>
      </c>
      <c r="E102" s="228" t="s">
        <v>19</v>
      </c>
      <c r="F102" s="229" t="s">
        <v>351</v>
      </c>
      <c r="G102" s="227"/>
      <c r="H102" s="230">
        <v>1</v>
      </c>
      <c r="I102" s="231"/>
      <c r="J102" s="227"/>
      <c r="K102" s="227"/>
      <c r="L102" s="232"/>
      <c r="M102" s="233"/>
      <c r="N102" s="234"/>
      <c r="O102" s="234"/>
      <c r="P102" s="234"/>
      <c r="Q102" s="234"/>
      <c r="R102" s="234"/>
      <c r="S102" s="234"/>
      <c r="T102" s="235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6" t="s">
        <v>134</v>
      </c>
      <c r="AU102" s="236" t="s">
        <v>82</v>
      </c>
      <c r="AV102" s="13" t="s">
        <v>82</v>
      </c>
      <c r="AW102" s="13" t="s">
        <v>33</v>
      </c>
      <c r="AX102" s="13" t="s">
        <v>80</v>
      </c>
      <c r="AY102" s="236" t="s">
        <v>120</v>
      </c>
    </row>
    <row r="103" s="2" customFormat="1" ht="16.5" customHeight="1">
      <c r="A103" s="40"/>
      <c r="B103" s="41"/>
      <c r="C103" s="206" t="s">
        <v>163</v>
      </c>
      <c r="D103" s="206" t="s">
        <v>123</v>
      </c>
      <c r="E103" s="207" t="s">
        <v>359</v>
      </c>
      <c r="F103" s="208" t="s">
        <v>360</v>
      </c>
      <c r="G103" s="209" t="s">
        <v>348</v>
      </c>
      <c r="H103" s="210">
        <v>1</v>
      </c>
      <c r="I103" s="211"/>
      <c r="J103" s="212">
        <f>ROUND(I103*H103,2)</f>
        <v>0</v>
      </c>
      <c r="K103" s="208" t="s">
        <v>333</v>
      </c>
      <c r="L103" s="46"/>
      <c r="M103" s="213" t="s">
        <v>19</v>
      </c>
      <c r="N103" s="214" t="s">
        <v>43</v>
      </c>
      <c r="O103" s="86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192</v>
      </c>
      <c r="AT103" s="217" t="s">
        <v>123</v>
      </c>
      <c r="AU103" s="217" t="s">
        <v>82</v>
      </c>
      <c r="AY103" s="19" t="s">
        <v>120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80</v>
      </c>
      <c r="BK103" s="218">
        <f>ROUND(I103*H103,2)</f>
        <v>0</v>
      </c>
      <c r="BL103" s="19" t="s">
        <v>192</v>
      </c>
      <c r="BM103" s="217" t="s">
        <v>361</v>
      </c>
    </row>
    <row r="104" s="2" customFormat="1">
      <c r="A104" s="40"/>
      <c r="B104" s="41"/>
      <c r="C104" s="42"/>
      <c r="D104" s="219" t="s">
        <v>130</v>
      </c>
      <c r="E104" s="42"/>
      <c r="F104" s="220" t="s">
        <v>362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130</v>
      </c>
      <c r="AU104" s="19" t="s">
        <v>82</v>
      </c>
    </row>
    <row r="105" s="13" customFormat="1">
      <c r="A105" s="13"/>
      <c r="B105" s="226"/>
      <c r="C105" s="227"/>
      <c r="D105" s="219" t="s">
        <v>134</v>
      </c>
      <c r="E105" s="228" t="s">
        <v>19</v>
      </c>
      <c r="F105" s="229" t="s">
        <v>351</v>
      </c>
      <c r="G105" s="227"/>
      <c r="H105" s="230">
        <v>1</v>
      </c>
      <c r="I105" s="231"/>
      <c r="J105" s="227"/>
      <c r="K105" s="227"/>
      <c r="L105" s="232"/>
      <c r="M105" s="284"/>
      <c r="N105" s="285"/>
      <c r="O105" s="285"/>
      <c r="P105" s="285"/>
      <c r="Q105" s="285"/>
      <c r="R105" s="285"/>
      <c r="S105" s="285"/>
      <c r="T105" s="286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6" t="s">
        <v>134</v>
      </c>
      <c r="AU105" s="236" t="s">
        <v>82</v>
      </c>
      <c r="AV105" s="13" t="s">
        <v>82</v>
      </c>
      <c r="AW105" s="13" t="s">
        <v>33</v>
      </c>
      <c r="AX105" s="13" t="s">
        <v>80</v>
      </c>
      <c r="AY105" s="236" t="s">
        <v>120</v>
      </c>
    </row>
    <row r="106" s="2" customFormat="1" ht="6.96" customHeight="1">
      <c r="A106" s="40"/>
      <c r="B106" s="61"/>
      <c r="C106" s="62"/>
      <c r="D106" s="62"/>
      <c r="E106" s="62"/>
      <c r="F106" s="62"/>
      <c r="G106" s="62"/>
      <c r="H106" s="62"/>
      <c r="I106" s="62"/>
      <c r="J106" s="62"/>
      <c r="K106" s="62"/>
      <c r="L106" s="46"/>
      <c r="M106" s="40"/>
      <c r="O106" s="40"/>
      <c r="P106" s="40"/>
      <c r="Q106" s="40"/>
      <c r="R106" s="40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</row>
  </sheetData>
  <sheetProtection sheet="1" autoFilter="0" formatColumns="0" formatRows="0" objects="1" scenarios="1" spinCount="100000" saltValue="JZXeNS3TJ/vdCd5Ds2oksDsGKnlOwgeYM8K8G4f2znNHK3vg/oTddpapdR7JIHok44yuFegrEXfadwn11iW09A==" hashValue="h2pC3dmZPZdYsHQAuggBZrpQYHprcwOAr8EVuKPS0t8ah3Lbqb06zbKB2tff9xiHNlNj3Kdz/3CrO8OwW7WQ9g==" algorithmName="SHA-512" password="CC67"/>
  <autoFilter ref="C80:K105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88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89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26.25" customHeight="1">
      <c r="B7" s="22"/>
      <c r="E7" s="135" t="str">
        <f>'Rekapitulace stavby'!K6</f>
        <v>Rekonstrukce st. zařízení VZT a klimatizace-prostor nástavby budovy A, ÚMOb Ostrava JIH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90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363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18.11.2021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ROUND(J82,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ROUND((SUM(BE82:BE121)),  2)</f>
        <v>0</v>
      </c>
      <c r="G33" s="40"/>
      <c r="H33" s="40"/>
      <c r="I33" s="150">
        <v>0.20999999999999999</v>
      </c>
      <c r="J33" s="149">
        <f>ROUND(((SUM(BE82:BE121))*I33),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ROUND((SUM(BF82:BF121)),  2)</f>
        <v>0</v>
      </c>
      <c r="G34" s="40"/>
      <c r="H34" s="40"/>
      <c r="I34" s="150">
        <v>0.14999999999999999</v>
      </c>
      <c r="J34" s="149">
        <f>ROUND(((SUM(BF82:BF121))*I34),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ROUND((SUM(BG82:BG121)),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ROUND((SUM(BH82:BH121)),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ROUND((SUM(BI82:BI121)),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92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26.25" customHeight="1">
      <c r="A48" s="40"/>
      <c r="B48" s="41"/>
      <c r="C48" s="42"/>
      <c r="D48" s="42"/>
      <c r="E48" s="162" t="str">
        <f>E7</f>
        <v>Rekonstrukce st. zařízení VZT a klimatizace-prostor nástavby budovy A, ÚMOb Ostrava JIH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90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VN a ON - Vedlejší a ostatní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Budova A, ÚMOb Ostrava-Jih, ul.Horní 3</v>
      </c>
      <c r="G52" s="42"/>
      <c r="H52" s="42"/>
      <c r="I52" s="34" t="s">
        <v>23</v>
      </c>
      <c r="J52" s="74" t="str">
        <f>IF(J12="","",J12)</f>
        <v>18.11.2021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Statutární město Ostrava, Městský obvod Ostrava-Ji</v>
      </c>
      <c r="G54" s="42"/>
      <c r="H54" s="42"/>
      <c r="I54" s="34" t="s">
        <v>31</v>
      </c>
      <c r="J54" s="38" t="str">
        <f>E21</f>
        <v>Ing.Jana Gřundělová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Ateliér EMMET 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93</v>
      </c>
      <c r="D57" s="164"/>
      <c r="E57" s="164"/>
      <c r="F57" s="164"/>
      <c r="G57" s="164"/>
      <c r="H57" s="164"/>
      <c r="I57" s="164"/>
      <c r="J57" s="165" t="s">
        <v>94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J82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95</v>
      </c>
    </row>
    <row r="60" s="9" customFormat="1" ht="24.96" customHeight="1">
      <c r="A60" s="9"/>
      <c r="B60" s="167"/>
      <c r="C60" s="168"/>
      <c r="D60" s="169" t="s">
        <v>364</v>
      </c>
      <c r="E60" s="170"/>
      <c r="F60" s="170"/>
      <c r="G60" s="170"/>
      <c r="H60" s="170"/>
      <c r="I60" s="170"/>
      <c r="J60" s="171">
        <f>J83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7"/>
      <c r="C61" s="168"/>
      <c r="D61" s="169" t="s">
        <v>365</v>
      </c>
      <c r="E61" s="170"/>
      <c r="F61" s="170"/>
      <c r="G61" s="170"/>
      <c r="H61" s="170"/>
      <c r="I61" s="170"/>
      <c r="J61" s="171">
        <f>J96</f>
        <v>0</v>
      </c>
      <c r="K61" s="168"/>
      <c r="L61" s="172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10" customFormat="1" ht="19.92" customHeight="1">
      <c r="A62" s="10"/>
      <c r="B62" s="173"/>
      <c r="C62" s="174"/>
      <c r="D62" s="175" t="s">
        <v>366</v>
      </c>
      <c r="E62" s="176"/>
      <c r="F62" s="176"/>
      <c r="G62" s="176"/>
      <c r="H62" s="176"/>
      <c r="I62" s="176"/>
      <c r="J62" s="177">
        <f>J118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40"/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6.96" customHeight="1">
      <c r="A64" s="40"/>
      <c r="B64" s="61"/>
      <c r="C64" s="62"/>
      <c r="D64" s="62"/>
      <c r="E64" s="62"/>
      <c r="F64" s="62"/>
      <c r="G64" s="62"/>
      <c r="H64" s="62"/>
      <c r="I64" s="62"/>
      <c r="J64" s="62"/>
      <c r="K64" s="6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8" s="2" customFormat="1" ht="6.96" customHeight="1">
      <c r="A68" s="40"/>
      <c r="B68" s="63"/>
      <c r="C68" s="64"/>
      <c r="D68" s="64"/>
      <c r="E68" s="64"/>
      <c r="F68" s="64"/>
      <c r="G68" s="64"/>
      <c r="H68" s="64"/>
      <c r="I68" s="64"/>
      <c r="J68" s="64"/>
      <c r="K68" s="64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24.96" customHeight="1">
      <c r="A69" s="40"/>
      <c r="B69" s="41"/>
      <c r="C69" s="25" t="s">
        <v>105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16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6.25" customHeight="1">
      <c r="A72" s="40"/>
      <c r="B72" s="41"/>
      <c r="C72" s="42"/>
      <c r="D72" s="42"/>
      <c r="E72" s="162" t="str">
        <f>E7</f>
        <v>Rekonstrukce st. zařízení VZT a klimatizace-prostor nástavby budovy A, ÚMOb Ostrava JIH</v>
      </c>
      <c r="F72" s="34"/>
      <c r="G72" s="34"/>
      <c r="H72" s="34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90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71" t="str">
        <f>E9</f>
        <v>VN a ON - Vedlejší a ostatní náklady</v>
      </c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21</v>
      </c>
      <c r="D76" s="42"/>
      <c r="E76" s="42"/>
      <c r="F76" s="29" t="str">
        <f>F12</f>
        <v>Budova A, ÚMOb Ostrava-Jih, ul.Horní 3</v>
      </c>
      <c r="G76" s="42"/>
      <c r="H76" s="42"/>
      <c r="I76" s="34" t="s">
        <v>23</v>
      </c>
      <c r="J76" s="74" t="str">
        <f>IF(J12="","",J12)</f>
        <v>18.11.2021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25</v>
      </c>
      <c r="D78" s="42"/>
      <c r="E78" s="42"/>
      <c r="F78" s="29" t="str">
        <f>E15</f>
        <v>Statutární město Ostrava, Městský obvod Ostrava-Ji</v>
      </c>
      <c r="G78" s="42"/>
      <c r="H78" s="42"/>
      <c r="I78" s="34" t="s">
        <v>31</v>
      </c>
      <c r="J78" s="38" t="str">
        <f>E21</f>
        <v>Ing.Jana Gřundělová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4" t="s">
        <v>29</v>
      </c>
      <c r="D79" s="42"/>
      <c r="E79" s="42"/>
      <c r="F79" s="29" t="str">
        <f>IF(E18="","",E18)</f>
        <v>Vyplň údaj</v>
      </c>
      <c r="G79" s="42"/>
      <c r="H79" s="42"/>
      <c r="I79" s="34" t="s">
        <v>34</v>
      </c>
      <c r="J79" s="38" t="str">
        <f>E24</f>
        <v>Ateliér EMMET s.r.o.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0.32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1" customFormat="1" ht="29.28" customHeight="1">
      <c r="A81" s="179"/>
      <c r="B81" s="180"/>
      <c r="C81" s="181" t="s">
        <v>106</v>
      </c>
      <c r="D81" s="182" t="s">
        <v>57</v>
      </c>
      <c r="E81" s="182" t="s">
        <v>53</v>
      </c>
      <c r="F81" s="182" t="s">
        <v>54</v>
      </c>
      <c r="G81" s="182" t="s">
        <v>107</v>
      </c>
      <c r="H81" s="182" t="s">
        <v>108</v>
      </c>
      <c r="I81" s="182" t="s">
        <v>109</v>
      </c>
      <c r="J81" s="182" t="s">
        <v>94</v>
      </c>
      <c r="K81" s="183" t="s">
        <v>110</v>
      </c>
      <c r="L81" s="184"/>
      <c r="M81" s="94" t="s">
        <v>19</v>
      </c>
      <c r="N81" s="95" t="s">
        <v>42</v>
      </c>
      <c r="O81" s="95" t="s">
        <v>111</v>
      </c>
      <c r="P81" s="95" t="s">
        <v>112</v>
      </c>
      <c r="Q81" s="95" t="s">
        <v>113</v>
      </c>
      <c r="R81" s="95" t="s">
        <v>114</v>
      </c>
      <c r="S81" s="95" t="s">
        <v>115</v>
      </c>
      <c r="T81" s="96" t="s">
        <v>116</v>
      </c>
      <c r="U81" s="179"/>
      <c r="V81" s="179"/>
      <c r="W81" s="179"/>
      <c r="X81" s="179"/>
      <c r="Y81" s="179"/>
      <c r="Z81" s="179"/>
      <c r="AA81" s="179"/>
      <c r="AB81" s="179"/>
      <c r="AC81" s="179"/>
      <c r="AD81" s="179"/>
      <c r="AE81" s="179"/>
    </row>
    <row r="82" s="2" customFormat="1" ht="22.8" customHeight="1">
      <c r="A82" s="40"/>
      <c r="B82" s="41"/>
      <c r="C82" s="101" t="s">
        <v>117</v>
      </c>
      <c r="D82" s="42"/>
      <c r="E82" s="42"/>
      <c r="F82" s="42"/>
      <c r="G82" s="42"/>
      <c r="H82" s="42"/>
      <c r="I82" s="42"/>
      <c r="J82" s="185">
        <f>BK82</f>
        <v>0</v>
      </c>
      <c r="K82" s="42"/>
      <c r="L82" s="46"/>
      <c r="M82" s="97"/>
      <c r="N82" s="186"/>
      <c r="O82" s="98"/>
      <c r="P82" s="187">
        <f>P83+P96</f>
        <v>0</v>
      </c>
      <c r="Q82" s="98"/>
      <c r="R82" s="187">
        <f>R83+R96</f>
        <v>0</v>
      </c>
      <c r="S82" s="98"/>
      <c r="T82" s="188">
        <f>T83+T96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T82" s="19" t="s">
        <v>71</v>
      </c>
      <c r="AU82" s="19" t="s">
        <v>95</v>
      </c>
      <c r="BK82" s="189">
        <f>BK83+BK96</f>
        <v>0</v>
      </c>
    </row>
    <row r="83" s="12" customFormat="1" ht="25.92" customHeight="1">
      <c r="A83" s="12"/>
      <c r="B83" s="190"/>
      <c r="C83" s="191"/>
      <c r="D83" s="192" t="s">
        <v>71</v>
      </c>
      <c r="E83" s="193" t="s">
        <v>367</v>
      </c>
      <c r="F83" s="193" t="s">
        <v>368</v>
      </c>
      <c r="G83" s="191"/>
      <c r="H83" s="191"/>
      <c r="I83" s="194"/>
      <c r="J83" s="195">
        <f>BK83</f>
        <v>0</v>
      </c>
      <c r="K83" s="191"/>
      <c r="L83" s="196"/>
      <c r="M83" s="197"/>
      <c r="N83" s="198"/>
      <c r="O83" s="198"/>
      <c r="P83" s="199">
        <f>SUM(P84:P95)</f>
        <v>0</v>
      </c>
      <c r="Q83" s="198"/>
      <c r="R83" s="199">
        <f>SUM(R84:R95)</f>
        <v>0</v>
      </c>
      <c r="S83" s="198"/>
      <c r="T83" s="200">
        <f>SUM(T84:T95)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128</v>
      </c>
      <c r="AT83" s="202" t="s">
        <v>71</v>
      </c>
      <c r="AU83" s="202" t="s">
        <v>72</v>
      </c>
      <c r="AY83" s="201" t="s">
        <v>120</v>
      </c>
      <c r="BK83" s="203">
        <f>SUM(BK84:BK95)</f>
        <v>0</v>
      </c>
    </row>
    <row r="84" s="2" customFormat="1" ht="62.7" customHeight="1">
      <c r="A84" s="40"/>
      <c r="B84" s="41"/>
      <c r="C84" s="206" t="s">
        <v>80</v>
      </c>
      <c r="D84" s="206" t="s">
        <v>123</v>
      </c>
      <c r="E84" s="207" t="s">
        <v>369</v>
      </c>
      <c r="F84" s="208" t="s">
        <v>370</v>
      </c>
      <c r="G84" s="209" t="s">
        <v>348</v>
      </c>
      <c r="H84" s="210">
        <v>1</v>
      </c>
      <c r="I84" s="211"/>
      <c r="J84" s="212">
        <f>ROUND(I84*H84,2)</f>
        <v>0</v>
      </c>
      <c r="K84" s="208" t="s">
        <v>127</v>
      </c>
      <c r="L84" s="46"/>
      <c r="M84" s="213" t="s">
        <v>19</v>
      </c>
      <c r="N84" s="214" t="s">
        <v>43</v>
      </c>
      <c r="O84" s="86"/>
      <c r="P84" s="215">
        <f>O84*H84</f>
        <v>0</v>
      </c>
      <c r="Q84" s="215">
        <v>0</v>
      </c>
      <c r="R84" s="215">
        <f>Q84*H84</f>
        <v>0</v>
      </c>
      <c r="S84" s="215">
        <v>0</v>
      </c>
      <c r="T84" s="216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17" t="s">
        <v>128</v>
      </c>
      <c r="AT84" s="217" t="s">
        <v>123</v>
      </c>
      <c r="AU84" s="217" t="s">
        <v>80</v>
      </c>
      <c r="AY84" s="19" t="s">
        <v>120</v>
      </c>
      <c r="BE84" s="218">
        <f>IF(N84="základní",J84,0)</f>
        <v>0</v>
      </c>
      <c r="BF84" s="218">
        <f>IF(N84="snížená",J84,0)</f>
        <v>0</v>
      </c>
      <c r="BG84" s="218">
        <f>IF(N84="zákl. přenesená",J84,0)</f>
        <v>0</v>
      </c>
      <c r="BH84" s="218">
        <f>IF(N84="sníž. přenesená",J84,0)</f>
        <v>0</v>
      </c>
      <c r="BI84" s="218">
        <f>IF(N84="nulová",J84,0)</f>
        <v>0</v>
      </c>
      <c r="BJ84" s="19" t="s">
        <v>80</v>
      </c>
      <c r="BK84" s="218">
        <f>ROUND(I84*H84,2)</f>
        <v>0</v>
      </c>
      <c r="BL84" s="19" t="s">
        <v>128</v>
      </c>
      <c r="BM84" s="217" t="s">
        <v>371</v>
      </c>
    </row>
    <row r="85" s="2" customFormat="1">
      <c r="A85" s="40"/>
      <c r="B85" s="41"/>
      <c r="C85" s="42"/>
      <c r="D85" s="219" t="s">
        <v>130</v>
      </c>
      <c r="E85" s="42"/>
      <c r="F85" s="220" t="s">
        <v>370</v>
      </c>
      <c r="G85" s="42"/>
      <c r="H85" s="42"/>
      <c r="I85" s="221"/>
      <c r="J85" s="42"/>
      <c r="K85" s="42"/>
      <c r="L85" s="46"/>
      <c r="M85" s="222"/>
      <c r="N85" s="223"/>
      <c r="O85" s="86"/>
      <c r="P85" s="86"/>
      <c r="Q85" s="86"/>
      <c r="R85" s="86"/>
      <c r="S85" s="86"/>
      <c r="T85" s="87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130</v>
      </c>
      <c r="AU85" s="19" t="s">
        <v>80</v>
      </c>
    </row>
    <row r="86" s="2" customFormat="1">
      <c r="A86" s="40"/>
      <c r="B86" s="41"/>
      <c r="C86" s="42"/>
      <c r="D86" s="224" t="s">
        <v>132</v>
      </c>
      <c r="E86" s="42"/>
      <c r="F86" s="225" t="s">
        <v>372</v>
      </c>
      <c r="G86" s="42"/>
      <c r="H86" s="42"/>
      <c r="I86" s="221"/>
      <c r="J86" s="42"/>
      <c r="K86" s="42"/>
      <c r="L86" s="46"/>
      <c r="M86" s="222"/>
      <c r="N86" s="223"/>
      <c r="O86" s="86"/>
      <c r="P86" s="86"/>
      <c r="Q86" s="86"/>
      <c r="R86" s="86"/>
      <c r="S86" s="86"/>
      <c r="T86" s="87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132</v>
      </c>
      <c r="AU86" s="19" t="s">
        <v>80</v>
      </c>
    </row>
    <row r="87" s="2" customFormat="1" ht="62.7" customHeight="1">
      <c r="A87" s="40"/>
      <c r="B87" s="41"/>
      <c r="C87" s="206" t="s">
        <v>82</v>
      </c>
      <c r="D87" s="206" t="s">
        <v>123</v>
      </c>
      <c r="E87" s="207" t="s">
        <v>373</v>
      </c>
      <c r="F87" s="208" t="s">
        <v>370</v>
      </c>
      <c r="G87" s="209" t="s">
        <v>348</v>
      </c>
      <c r="H87" s="210">
        <v>1</v>
      </c>
      <c r="I87" s="211"/>
      <c r="J87" s="212">
        <f>ROUND(I87*H87,2)</f>
        <v>0</v>
      </c>
      <c r="K87" s="208" t="s">
        <v>127</v>
      </c>
      <c r="L87" s="46"/>
      <c r="M87" s="213" t="s">
        <v>19</v>
      </c>
      <c r="N87" s="214" t="s">
        <v>43</v>
      </c>
      <c r="O87" s="86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7" t="s">
        <v>128</v>
      </c>
      <c r="AT87" s="217" t="s">
        <v>123</v>
      </c>
      <c r="AU87" s="217" t="s">
        <v>80</v>
      </c>
      <c r="AY87" s="19" t="s">
        <v>120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9" t="s">
        <v>80</v>
      </c>
      <c r="BK87" s="218">
        <f>ROUND(I87*H87,2)</f>
        <v>0</v>
      </c>
      <c r="BL87" s="19" t="s">
        <v>128</v>
      </c>
      <c r="BM87" s="217" t="s">
        <v>374</v>
      </c>
    </row>
    <row r="88" s="2" customFormat="1">
      <c r="A88" s="40"/>
      <c r="B88" s="41"/>
      <c r="C88" s="42"/>
      <c r="D88" s="219" t="s">
        <v>130</v>
      </c>
      <c r="E88" s="42"/>
      <c r="F88" s="220" t="s">
        <v>375</v>
      </c>
      <c r="G88" s="42"/>
      <c r="H88" s="42"/>
      <c r="I88" s="221"/>
      <c r="J88" s="42"/>
      <c r="K88" s="42"/>
      <c r="L88" s="46"/>
      <c r="M88" s="222"/>
      <c r="N88" s="223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130</v>
      </c>
      <c r="AU88" s="19" t="s">
        <v>80</v>
      </c>
    </row>
    <row r="89" s="2" customFormat="1">
      <c r="A89" s="40"/>
      <c r="B89" s="41"/>
      <c r="C89" s="42"/>
      <c r="D89" s="224" t="s">
        <v>132</v>
      </c>
      <c r="E89" s="42"/>
      <c r="F89" s="225" t="s">
        <v>376</v>
      </c>
      <c r="G89" s="42"/>
      <c r="H89" s="42"/>
      <c r="I89" s="221"/>
      <c r="J89" s="42"/>
      <c r="K89" s="42"/>
      <c r="L89" s="46"/>
      <c r="M89" s="222"/>
      <c r="N89" s="223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132</v>
      </c>
      <c r="AU89" s="19" t="s">
        <v>80</v>
      </c>
    </row>
    <row r="90" s="2" customFormat="1" ht="24.15" customHeight="1">
      <c r="A90" s="40"/>
      <c r="B90" s="41"/>
      <c r="C90" s="206" t="s">
        <v>142</v>
      </c>
      <c r="D90" s="206" t="s">
        <v>123</v>
      </c>
      <c r="E90" s="207" t="s">
        <v>377</v>
      </c>
      <c r="F90" s="208" t="s">
        <v>378</v>
      </c>
      <c r="G90" s="209" t="s">
        <v>348</v>
      </c>
      <c r="H90" s="210">
        <v>1</v>
      </c>
      <c r="I90" s="211"/>
      <c r="J90" s="212">
        <f>ROUND(I90*H90,2)</f>
        <v>0</v>
      </c>
      <c r="K90" s="208" t="s">
        <v>127</v>
      </c>
      <c r="L90" s="46"/>
      <c r="M90" s="213" t="s">
        <v>19</v>
      </c>
      <c r="N90" s="214" t="s">
        <v>43</v>
      </c>
      <c r="O90" s="86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7" t="s">
        <v>128</v>
      </c>
      <c r="AT90" s="217" t="s">
        <v>123</v>
      </c>
      <c r="AU90" s="217" t="s">
        <v>80</v>
      </c>
      <c r="AY90" s="19" t="s">
        <v>120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9" t="s">
        <v>80</v>
      </c>
      <c r="BK90" s="218">
        <f>ROUND(I90*H90,2)</f>
        <v>0</v>
      </c>
      <c r="BL90" s="19" t="s">
        <v>128</v>
      </c>
      <c r="BM90" s="217" t="s">
        <v>379</v>
      </c>
    </row>
    <row r="91" s="2" customFormat="1">
      <c r="A91" s="40"/>
      <c r="B91" s="41"/>
      <c r="C91" s="42"/>
      <c r="D91" s="219" t="s">
        <v>130</v>
      </c>
      <c r="E91" s="42"/>
      <c r="F91" s="220" t="s">
        <v>380</v>
      </c>
      <c r="G91" s="42"/>
      <c r="H91" s="42"/>
      <c r="I91" s="221"/>
      <c r="J91" s="42"/>
      <c r="K91" s="42"/>
      <c r="L91" s="46"/>
      <c r="M91" s="222"/>
      <c r="N91" s="223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130</v>
      </c>
      <c r="AU91" s="19" t="s">
        <v>80</v>
      </c>
    </row>
    <row r="92" s="2" customFormat="1">
      <c r="A92" s="40"/>
      <c r="B92" s="41"/>
      <c r="C92" s="42"/>
      <c r="D92" s="224" t="s">
        <v>132</v>
      </c>
      <c r="E92" s="42"/>
      <c r="F92" s="225" t="s">
        <v>381</v>
      </c>
      <c r="G92" s="42"/>
      <c r="H92" s="42"/>
      <c r="I92" s="221"/>
      <c r="J92" s="42"/>
      <c r="K92" s="42"/>
      <c r="L92" s="46"/>
      <c r="M92" s="222"/>
      <c r="N92" s="223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132</v>
      </c>
      <c r="AU92" s="19" t="s">
        <v>80</v>
      </c>
    </row>
    <row r="93" s="2" customFormat="1" ht="37.8" customHeight="1">
      <c r="A93" s="40"/>
      <c r="B93" s="41"/>
      <c r="C93" s="206" t="s">
        <v>128</v>
      </c>
      <c r="D93" s="206" t="s">
        <v>123</v>
      </c>
      <c r="E93" s="207" t="s">
        <v>382</v>
      </c>
      <c r="F93" s="208" t="s">
        <v>383</v>
      </c>
      <c r="G93" s="209" t="s">
        <v>348</v>
      </c>
      <c r="H93" s="210">
        <v>1</v>
      </c>
      <c r="I93" s="211"/>
      <c r="J93" s="212">
        <f>ROUND(I93*H93,2)</f>
        <v>0</v>
      </c>
      <c r="K93" s="208" t="s">
        <v>127</v>
      </c>
      <c r="L93" s="46"/>
      <c r="M93" s="213" t="s">
        <v>19</v>
      </c>
      <c r="N93" s="214" t="s">
        <v>43</v>
      </c>
      <c r="O93" s="86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128</v>
      </c>
      <c r="AT93" s="217" t="s">
        <v>123</v>
      </c>
      <c r="AU93" s="217" t="s">
        <v>80</v>
      </c>
      <c r="AY93" s="19" t="s">
        <v>120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80</v>
      </c>
      <c r="BK93" s="218">
        <f>ROUND(I93*H93,2)</f>
        <v>0</v>
      </c>
      <c r="BL93" s="19" t="s">
        <v>128</v>
      </c>
      <c r="BM93" s="217" t="s">
        <v>384</v>
      </c>
    </row>
    <row r="94" s="2" customFormat="1">
      <c r="A94" s="40"/>
      <c r="B94" s="41"/>
      <c r="C94" s="42"/>
      <c r="D94" s="219" t="s">
        <v>130</v>
      </c>
      <c r="E94" s="42"/>
      <c r="F94" s="220" t="s">
        <v>383</v>
      </c>
      <c r="G94" s="42"/>
      <c r="H94" s="42"/>
      <c r="I94" s="221"/>
      <c r="J94" s="42"/>
      <c r="K94" s="42"/>
      <c r="L94" s="46"/>
      <c r="M94" s="222"/>
      <c r="N94" s="22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130</v>
      </c>
      <c r="AU94" s="19" t="s">
        <v>80</v>
      </c>
    </row>
    <row r="95" s="2" customFormat="1">
      <c r="A95" s="40"/>
      <c r="B95" s="41"/>
      <c r="C95" s="42"/>
      <c r="D95" s="224" t="s">
        <v>132</v>
      </c>
      <c r="E95" s="42"/>
      <c r="F95" s="225" t="s">
        <v>385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132</v>
      </c>
      <c r="AU95" s="19" t="s">
        <v>80</v>
      </c>
    </row>
    <row r="96" s="12" customFormat="1" ht="25.92" customHeight="1">
      <c r="A96" s="12"/>
      <c r="B96" s="190"/>
      <c r="C96" s="191"/>
      <c r="D96" s="192" t="s">
        <v>71</v>
      </c>
      <c r="E96" s="193" t="s">
        <v>386</v>
      </c>
      <c r="F96" s="193" t="s">
        <v>387</v>
      </c>
      <c r="G96" s="191"/>
      <c r="H96" s="191"/>
      <c r="I96" s="194"/>
      <c r="J96" s="195">
        <f>BK96</f>
        <v>0</v>
      </c>
      <c r="K96" s="191"/>
      <c r="L96" s="196"/>
      <c r="M96" s="197"/>
      <c r="N96" s="198"/>
      <c r="O96" s="198"/>
      <c r="P96" s="199">
        <f>P97+SUM(P98:P118)</f>
        <v>0</v>
      </c>
      <c r="Q96" s="198"/>
      <c r="R96" s="199">
        <f>R97+SUM(R98:R118)</f>
        <v>0</v>
      </c>
      <c r="S96" s="198"/>
      <c r="T96" s="200">
        <f>T97+SUM(T98:T118)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1" t="s">
        <v>157</v>
      </c>
      <c r="AT96" s="202" t="s">
        <v>71</v>
      </c>
      <c r="AU96" s="202" t="s">
        <v>72</v>
      </c>
      <c r="AY96" s="201" t="s">
        <v>120</v>
      </c>
      <c r="BK96" s="203">
        <f>BK97+SUM(BK98:BK118)</f>
        <v>0</v>
      </c>
    </row>
    <row r="97" s="2" customFormat="1" ht="21.75" customHeight="1">
      <c r="A97" s="40"/>
      <c r="B97" s="41"/>
      <c r="C97" s="206" t="s">
        <v>157</v>
      </c>
      <c r="D97" s="206" t="s">
        <v>123</v>
      </c>
      <c r="E97" s="207" t="s">
        <v>388</v>
      </c>
      <c r="F97" s="208" t="s">
        <v>389</v>
      </c>
      <c r="G97" s="209" t="s">
        <v>190</v>
      </c>
      <c r="H97" s="210">
        <v>1</v>
      </c>
      <c r="I97" s="211"/>
      <c r="J97" s="212">
        <f>ROUND(I97*H97,2)</f>
        <v>0</v>
      </c>
      <c r="K97" s="208" t="s">
        <v>127</v>
      </c>
      <c r="L97" s="46"/>
      <c r="M97" s="213" t="s">
        <v>19</v>
      </c>
      <c r="N97" s="214" t="s">
        <v>43</v>
      </c>
      <c r="O97" s="86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390</v>
      </c>
      <c r="AT97" s="217" t="s">
        <v>123</v>
      </c>
      <c r="AU97" s="217" t="s">
        <v>80</v>
      </c>
      <c r="AY97" s="19" t="s">
        <v>120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80</v>
      </c>
      <c r="BK97" s="218">
        <f>ROUND(I97*H97,2)</f>
        <v>0</v>
      </c>
      <c r="BL97" s="19" t="s">
        <v>390</v>
      </c>
      <c r="BM97" s="217" t="s">
        <v>391</v>
      </c>
    </row>
    <row r="98" s="2" customFormat="1">
      <c r="A98" s="40"/>
      <c r="B98" s="41"/>
      <c r="C98" s="42"/>
      <c r="D98" s="219" t="s">
        <v>130</v>
      </c>
      <c r="E98" s="42"/>
      <c r="F98" s="220" t="s">
        <v>392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130</v>
      </c>
      <c r="AU98" s="19" t="s">
        <v>80</v>
      </c>
    </row>
    <row r="99" s="2" customFormat="1">
      <c r="A99" s="40"/>
      <c r="B99" s="41"/>
      <c r="C99" s="42"/>
      <c r="D99" s="224" t="s">
        <v>132</v>
      </c>
      <c r="E99" s="42"/>
      <c r="F99" s="225" t="s">
        <v>393</v>
      </c>
      <c r="G99" s="42"/>
      <c r="H99" s="42"/>
      <c r="I99" s="221"/>
      <c r="J99" s="42"/>
      <c r="K99" s="42"/>
      <c r="L99" s="46"/>
      <c r="M99" s="222"/>
      <c r="N99" s="22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132</v>
      </c>
      <c r="AU99" s="19" t="s">
        <v>80</v>
      </c>
    </row>
    <row r="100" s="14" customFormat="1">
      <c r="A100" s="14"/>
      <c r="B100" s="237"/>
      <c r="C100" s="238"/>
      <c r="D100" s="219" t="s">
        <v>134</v>
      </c>
      <c r="E100" s="239" t="s">
        <v>19</v>
      </c>
      <c r="F100" s="240" t="s">
        <v>394</v>
      </c>
      <c r="G100" s="238"/>
      <c r="H100" s="239" t="s">
        <v>19</v>
      </c>
      <c r="I100" s="241"/>
      <c r="J100" s="238"/>
      <c r="K100" s="238"/>
      <c r="L100" s="242"/>
      <c r="M100" s="243"/>
      <c r="N100" s="244"/>
      <c r="O100" s="244"/>
      <c r="P100" s="244"/>
      <c r="Q100" s="244"/>
      <c r="R100" s="244"/>
      <c r="S100" s="244"/>
      <c r="T100" s="245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6" t="s">
        <v>134</v>
      </c>
      <c r="AU100" s="246" t="s">
        <v>80</v>
      </c>
      <c r="AV100" s="14" t="s">
        <v>80</v>
      </c>
      <c r="AW100" s="14" t="s">
        <v>33</v>
      </c>
      <c r="AX100" s="14" t="s">
        <v>72</v>
      </c>
      <c r="AY100" s="246" t="s">
        <v>120</v>
      </c>
    </row>
    <row r="101" s="14" customFormat="1">
      <c r="A101" s="14"/>
      <c r="B101" s="237"/>
      <c r="C101" s="238"/>
      <c r="D101" s="219" t="s">
        <v>134</v>
      </c>
      <c r="E101" s="239" t="s">
        <v>19</v>
      </c>
      <c r="F101" s="240" t="s">
        <v>395</v>
      </c>
      <c r="G101" s="238"/>
      <c r="H101" s="239" t="s">
        <v>19</v>
      </c>
      <c r="I101" s="241"/>
      <c r="J101" s="238"/>
      <c r="K101" s="238"/>
      <c r="L101" s="242"/>
      <c r="M101" s="243"/>
      <c r="N101" s="244"/>
      <c r="O101" s="244"/>
      <c r="P101" s="244"/>
      <c r="Q101" s="244"/>
      <c r="R101" s="244"/>
      <c r="S101" s="244"/>
      <c r="T101" s="245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6" t="s">
        <v>134</v>
      </c>
      <c r="AU101" s="246" t="s">
        <v>80</v>
      </c>
      <c r="AV101" s="14" t="s">
        <v>80</v>
      </c>
      <c r="AW101" s="14" t="s">
        <v>33</v>
      </c>
      <c r="AX101" s="14" t="s">
        <v>72</v>
      </c>
      <c r="AY101" s="246" t="s">
        <v>120</v>
      </c>
    </row>
    <row r="102" s="14" customFormat="1">
      <c r="A102" s="14"/>
      <c r="B102" s="237"/>
      <c r="C102" s="238"/>
      <c r="D102" s="219" t="s">
        <v>134</v>
      </c>
      <c r="E102" s="239" t="s">
        <v>19</v>
      </c>
      <c r="F102" s="240" t="s">
        <v>396</v>
      </c>
      <c r="G102" s="238"/>
      <c r="H102" s="239" t="s">
        <v>19</v>
      </c>
      <c r="I102" s="241"/>
      <c r="J102" s="238"/>
      <c r="K102" s="238"/>
      <c r="L102" s="242"/>
      <c r="M102" s="243"/>
      <c r="N102" s="244"/>
      <c r="O102" s="244"/>
      <c r="P102" s="244"/>
      <c r="Q102" s="244"/>
      <c r="R102" s="244"/>
      <c r="S102" s="244"/>
      <c r="T102" s="245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6" t="s">
        <v>134</v>
      </c>
      <c r="AU102" s="246" t="s">
        <v>80</v>
      </c>
      <c r="AV102" s="14" t="s">
        <v>80</v>
      </c>
      <c r="AW102" s="14" t="s">
        <v>33</v>
      </c>
      <c r="AX102" s="14" t="s">
        <v>72</v>
      </c>
      <c r="AY102" s="246" t="s">
        <v>120</v>
      </c>
    </row>
    <row r="103" s="14" customFormat="1">
      <c r="A103" s="14"/>
      <c r="B103" s="237"/>
      <c r="C103" s="238"/>
      <c r="D103" s="219" t="s">
        <v>134</v>
      </c>
      <c r="E103" s="239" t="s">
        <v>19</v>
      </c>
      <c r="F103" s="240" t="s">
        <v>397</v>
      </c>
      <c r="G103" s="238"/>
      <c r="H103" s="239" t="s">
        <v>19</v>
      </c>
      <c r="I103" s="241"/>
      <c r="J103" s="238"/>
      <c r="K103" s="238"/>
      <c r="L103" s="242"/>
      <c r="M103" s="243"/>
      <c r="N103" s="244"/>
      <c r="O103" s="244"/>
      <c r="P103" s="244"/>
      <c r="Q103" s="244"/>
      <c r="R103" s="244"/>
      <c r="S103" s="244"/>
      <c r="T103" s="245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6" t="s">
        <v>134</v>
      </c>
      <c r="AU103" s="246" t="s">
        <v>80</v>
      </c>
      <c r="AV103" s="14" t="s">
        <v>80</v>
      </c>
      <c r="AW103" s="14" t="s">
        <v>33</v>
      </c>
      <c r="AX103" s="14" t="s">
        <v>72</v>
      </c>
      <c r="AY103" s="246" t="s">
        <v>120</v>
      </c>
    </row>
    <row r="104" s="14" customFormat="1">
      <c r="A104" s="14"/>
      <c r="B104" s="237"/>
      <c r="C104" s="238"/>
      <c r="D104" s="219" t="s">
        <v>134</v>
      </c>
      <c r="E104" s="239" t="s">
        <v>19</v>
      </c>
      <c r="F104" s="240" t="s">
        <v>398</v>
      </c>
      <c r="G104" s="238"/>
      <c r="H104" s="239" t="s">
        <v>19</v>
      </c>
      <c r="I104" s="241"/>
      <c r="J104" s="238"/>
      <c r="K104" s="238"/>
      <c r="L104" s="242"/>
      <c r="M104" s="243"/>
      <c r="N104" s="244"/>
      <c r="O104" s="244"/>
      <c r="P104" s="244"/>
      <c r="Q104" s="244"/>
      <c r="R104" s="244"/>
      <c r="S104" s="244"/>
      <c r="T104" s="245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6" t="s">
        <v>134</v>
      </c>
      <c r="AU104" s="246" t="s">
        <v>80</v>
      </c>
      <c r="AV104" s="14" t="s">
        <v>80</v>
      </c>
      <c r="AW104" s="14" t="s">
        <v>33</v>
      </c>
      <c r="AX104" s="14" t="s">
        <v>72</v>
      </c>
      <c r="AY104" s="246" t="s">
        <v>120</v>
      </c>
    </row>
    <row r="105" s="13" customFormat="1">
      <c r="A105" s="13"/>
      <c r="B105" s="226"/>
      <c r="C105" s="227"/>
      <c r="D105" s="219" t="s">
        <v>134</v>
      </c>
      <c r="E105" s="228" t="s">
        <v>19</v>
      </c>
      <c r="F105" s="229" t="s">
        <v>399</v>
      </c>
      <c r="G105" s="227"/>
      <c r="H105" s="230">
        <v>1</v>
      </c>
      <c r="I105" s="231"/>
      <c r="J105" s="227"/>
      <c r="K105" s="227"/>
      <c r="L105" s="232"/>
      <c r="M105" s="233"/>
      <c r="N105" s="234"/>
      <c r="O105" s="234"/>
      <c r="P105" s="234"/>
      <c r="Q105" s="234"/>
      <c r="R105" s="234"/>
      <c r="S105" s="234"/>
      <c r="T105" s="235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6" t="s">
        <v>134</v>
      </c>
      <c r="AU105" s="236" t="s">
        <v>80</v>
      </c>
      <c r="AV105" s="13" t="s">
        <v>82</v>
      </c>
      <c r="AW105" s="13" t="s">
        <v>33</v>
      </c>
      <c r="AX105" s="13" t="s">
        <v>80</v>
      </c>
      <c r="AY105" s="236" t="s">
        <v>120</v>
      </c>
    </row>
    <row r="106" s="2" customFormat="1" ht="62.7" customHeight="1">
      <c r="A106" s="40"/>
      <c r="B106" s="41"/>
      <c r="C106" s="206" t="s">
        <v>163</v>
      </c>
      <c r="D106" s="206" t="s">
        <v>123</v>
      </c>
      <c r="E106" s="207" t="s">
        <v>400</v>
      </c>
      <c r="F106" s="208" t="s">
        <v>401</v>
      </c>
      <c r="G106" s="209" t="s">
        <v>348</v>
      </c>
      <c r="H106" s="210">
        <v>1</v>
      </c>
      <c r="I106" s="211"/>
      <c r="J106" s="212">
        <f>ROUND(I106*H106,2)</f>
        <v>0</v>
      </c>
      <c r="K106" s="208" t="s">
        <v>127</v>
      </c>
      <c r="L106" s="46"/>
      <c r="M106" s="213" t="s">
        <v>19</v>
      </c>
      <c r="N106" s="214" t="s">
        <v>43</v>
      </c>
      <c r="O106" s="86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128</v>
      </c>
      <c r="AT106" s="217" t="s">
        <v>123</v>
      </c>
      <c r="AU106" s="217" t="s">
        <v>80</v>
      </c>
      <c r="AY106" s="19" t="s">
        <v>120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80</v>
      </c>
      <c r="BK106" s="218">
        <f>ROUND(I106*H106,2)</f>
        <v>0</v>
      </c>
      <c r="BL106" s="19" t="s">
        <v>128</v>
      </c>
      <c r="BM106" s="217" t="s">
        <v>402</v>
      </c>
    </row>
    <row r="107" s="2" customFormat="1">
      <c r="A107" s="40"/>
      <c r="B107" s="41"/>
      <c r="C107" s="42"/>
      <c r="D107" s="219" t="s">
        <v>130</v>
      </c>
      <c r="E107" s="42"/>
      <c r="F107" s="220" t="s">
        <v>403</v>
      </c>
      <c r="G107" s="42"/>
      <c r="H107" s="42"/>
      <c r="I107" s="221"/>
      <c r="J107" s="42"/>
      <c r="K107" s="42"/>
      <c r="L107" s="46"/>
      <c r="M107" s="222"/>
      <c r="N107" s="22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130</v>
      </c>
      <c r="AU107" s="19" t="s">
        <v>80</v>
      </c>
    </row>
    <row r="108" s="2" customFormat="1">
      <c r="A108" s="40"/>
      <c r="B108" s="41"/>
      <c r="C108" s="42"/>
      <c r="D108" s="224" t="s">
        <v>132</v>
      </c>
      <c r="E108" s="42"/>
      <c r="F108" s="225" t="s">
        <v>404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132</v>
      </c>
      <c r="AU108" s="19" t="s">
        <v>80</v>
      </c>
    </row>
    <row r="109" s="2" customFormat="1" ht="24.15" customHeight="1">
      <c r="A109" s="40"/>
      <c r="B109" s="41"/>
      <c r="C109" s="206" t="s">
        <v>170</v>
      </c>
      <c r="D109" s="206" t="s">
        <v>123</v>
      </c>
      <c r="E109" s="207" t="s">
        <v>405</v>
      </c>
      <c r="F109" s="208" t="s">
        <v>406</v>
      </c>
      <c r="G109" s="209" t="s">
        <v>342</v>
      </c>
      <c r="H109" s="210">
        <v>1</v>
      </c>
      <c r="I109" s="211"/>
      <c r="J109" s="212">
        <f>ROUND(I109*H109,2)</f>
        <v>0</v>
      </c>
      <c r="K109" s="208" t="s">
        <v>127</v>
      </c>
      <c r="L109" s="46"/>
      <c r="M109" s="213" t="s">
        <v>19</v>
      </c>
      <c r="N109" s="214" t="s">
        <v>43</v>
      </c>
      <c r="O109" s="86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128</v>
      </c>
      <c r="AT109" s="217" t="s">
        <v>123</v>
      </c>
      <c r="AU109" s="217" t="s">
        <v>80</v>
      </c>
      <c r="AY109" s="19" t="s">
        <v>120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9" t="s">
        <v>80</v>
      </c>
      <c r="BK109" s="218">
        <f>ROUND(I109*H109,2)</f>
        <v>0</v>
      </c>
      <c r="BL109" s="19" t="s">
        <v>128</v>
      </c>
      <c r="BM109" s="217" t="s">
        <v>407</v>
      </c>
    </row>
    <row r="110" s="2" customFormat="1">
      <c r="A110" s="40"/>
      <c r="B110" s="41"/>
      <c r="C110" s="42"/>
      <c r="D110" s="219" t="s">
        <v>130</v>
      </c>
      <c r="E110" s="42"/>
      <c r="F110" s="220" t="s">
        <v>406</v>
      </c>
      <c r="G110" s="42"/>
      <c r="H110" s="42"/>
      <c r="I110" s="221"/>
      <c r="J110" s="42"/>
      <c r="K110" s="42"/>
      <c r="L110" s="46"/>
      <c r="M110" s="222"/>
      <c r="N110" s="22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130</v>
      </c>
      <c r="AU110" s="19" t="s">
        <v>80</v>
      </c>
    </row>
    <row r="111" s="2" customFormat="1">
      <c r="A111" s="40"/>
      <c r="B111" s="41"/>
      <c r="C111" s="42"/>
      <c r="D111" s="224" t="s">
        <v>132</v>
      </c>
      <c r="E111" s="42"/>
      <c r="F111" s="225" t="s">
        <v>408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132</v>
      </c>
      <c r="AU111" s="19" t="s">
        <v>80</v>
      </c>
    </row>
    <row r="112" s="2" customFormat="1" ht="44.25" customHeight="1">
      <c r="A112" s="40"/>
      <c r="B112" s="41"/>
      <c r="C112" s="206" t="s">
        <v>121</v>
      </c>
      <c r="D112" s="206" t="s">
        <v>123</v>
      </c>
      <c r="E112" s="207" t="s">
        <v>409</v>
      </c>
      <c r="F112" s="208" t="s">
        <v>410</v>
      </c>
      <c r="G112" s="209" t="s">
        <v>348</v>
      </c>
      <c r="H112" s="210">
        <v>1</v>
      </c>
      <c r="I112" s="211"/>
      <c r="J112" s="212">
        <f>ROUND(I112*H112,2)</f>
        <v>0</v>
      </c>
      <c r="K112" s="208" t="s">
        <v>127</v>
      </c>
      <c r="L112" s="46"/>
      <c r="M112" s="213" t="s">
        <v>19</v>
      </c>
      <c r="N112" s="214" t="s">
        <v>43</v>
      </c>
      <c r="O112" s="86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7" t="s">
        <v>128</v>
      </c>
      <c r="AT112" s="217" t="s">
        <v>123</v>
      </c>
      <c r="AU112" s="217" t="s">
        <v>80</v>
      </c>
      <c r="AY112" s="19" t="s">
        <v>120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9" t="s">
        <v>80</v>
      </c>
      <c r="BK112" s="218">
        <f>ROUND(I112*H112,2)</f>
        <v>0</v>
      </c>
      <c r="BL112" s="19" t="s">
        <v>128</v>
      </c>
      <c r="BM112" s="217" t="s">
        <v>411</v>
      </c>
    </row>
    <row r="113" s="2" customFormat="1">
      <c r="A113" s="40"/>
      <c r="B113" s="41"/>
      <c r="C113" s="42"/>
      <c r="D113" s="219" t="s">
        <v>130</v>
      </c>
      <c r="E113" s="42"/>
      <c r="F113" s="220" t="s">
        <v>412</v>
      </c>
      <c r="G113" s="42"/>
      <c r="H113" s="42"/>
      <c r="I113" s="221"/>
      <c r="J113" s="42"/>
      <c r="K113" s="42"/>
      <c r="L113" s="46"/>
      <c r="M113" s="222"/>
      <c r="N113" s="223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130</v>
      </c>
      <c r="AU113" s="19" t="s">
        <v>80</v>
      </c>
    </row>
    <row r="114" s="2" customFormat="1">
      <c r="A114" s="40"/>
      <c r="B114" s="41"/>
      <c r="C114" s="42"/>
      <c r="D114" s="224" t="s">
        <v>132</v>
      </c>
      <c r="E114" s="42"/>
      <c r="F114" s="225" t="s">
        <v>413</v>
      </c>
      <c r="G114" s="42"/>
      <c r="H114" s="42"/>
      <c r="I114" s="221"/>
      <c r="J114" s="42"/>
      <c r="K114" s="42"/>
      <c r="L114" s="46"/>
      <c r="M114" s="222"/>
      <c r="N114" s="22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132</v>
      </c>
      <c r="AU114" s="19" t="s">
        <v>80</v>
      </c>
    </row>
    <row r="115" s="2" customFormat="1" ht="33" customHeight="1">
      <c r="A115" s="40"/>
      <c r="B115" s="41"/>
      <c r="C115" s="206" t="s">
        <v>197</v>
      </c>
      <c r="D115" s="206" t="s">
        <v>123</v>
      </c>
      <c r="E115" s="207" t="s">
        <v>414</v>
      </c>
      <c r="F115" s="208" t="s">
        <v>415</v>
      </c>
      <c r="G115" s="209" t="s">
        <v>348</v>
      </c>
      <c r="H115" s="210">
        <v>1</v>
      </c>
      <c r="I115" s="211"/>
      <c r="J115" s="212">
        <f>ROUND(I115*H115,2)</f>
        <v>0</v>
      </c>
      <c r="K115" s="208" t="s">
        <v>127</v>
      </c>
      <c r="L115" s="46"/>
      <c r="M115" s="213" t="s">
        <v>19</v>
      </c>
      <c r="N115" s="214" t="s">
        <v>43</v>
      </c>
      <c r="O115" s="86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128</v>
      </c>
      <c r="AT115" s="217" t="s">
        <v>123</v>
      </c>
      <c r="AU115" s="217" t="s">
        <v>80</v>
      </c>
      <c r="AY115" s="19" t="s">
        <v>120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9" t="s">
        <v>80</v>
      </c>
      <c r="BK115" s="218">
        <f>ROUND(I115*H115,2)</f>
        <v>0</v>
      </c>
      <c r="BL115" s="19" t="s">
        <v>128</v>
      </c>
      <c r="BM115" s="217" t="s">
        <v>416</v>
      </c>
    </row>
    <row r="116" s="2" customFormat="1">
      <c r="A116" s="40"/>
      <c r="B116" s="41"/>
      <c r="C116" s="42"/>
      <c r="D116" s="219" t="s">
        <v>130</v>
      </c>
      <c r="E116" s="42"/>
      <c r="F116" s="220" t="s">
        <v>415</v>
      </c>
      <c r="G116" s="42"/>
      <c r="H116" s="42"/>
      <c r="I116" s="221"/>
      <c r="J116" s="42"/>
      <c r="K116" s="42"/>
      <c r="L116" s="46"/>
      <c r="M116" s="222"/>
      <c r="N116" s="223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130</v>
      </c>
      <c r="AU116" s="19" t="s">
        <v>80</v>
      </c>
    </row>
    <row r="117" s="2" customFormat="1">
      <c r="A117" s="40"/>
      <c r="B117" s="41"/>
      <c r="C117" s="42"/>
      <c r="D117" s="224" t="s">
        <v>132</v>
      </c>
      <c r="E117" s="42"/>
      <c r="F117" s="225" t="s">
        <v>417</v>
      </c>
      <c r="G117" s="42"/>
      <c r="H117" s="42"/>
      <c r="I117" s="221"/>
      <c r="J117" s="42"/>
      <c r="K117" s="42"/>
      <c r="L117" s="46"/>
      <c r="M117" s="222"/>
      <c r="N117" s="22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132</v>
      </c>
      <c r="AU117" s="19" t="s">
        <v>80</v>
      </c>
    </row>
    <row r="118" s="12" customFormat="1" ht="22.8" customHeight="1">
      <c r="A118" s="12"/>
      <c r="B118" s="190"/>
      <c r="C118" s="191"/>
      <c r="D118" s="192" t="s">
        <v>71</v>
      </c>
      <c r="E118" s="204" t="s">
        <v>418</v>
      </c>
      <c r="F118" s="204" t="s">
        <v>419</v>
      </c>
      <c r="G118" s="191"/>
      <c r="H118" s="191"/>
      <c r="I118" s="194"/>
      <c r="J118" s="205">
        <f>BK118</f>
        <v>0</v>
      </c>
      <c r="K118" s="191"/>
      <c r="L118" s="196"/>
      <c r="M118" s="197"/>
      <c r="N118" s="198"/>
      <c r="O118" s="198"/>
      <c r="P118" s="199">
        <f>SUM(P119:P121)</f>
        <v>0</v>
      </c>
      <c r="Q118" s="198"/>
      <c r="R118" s="199">
        <f>SUM(R119:R121)</f>
        <v>0</v>
      </c>
      <c r="S118" s="198"/>
      <c r="T118" s="200">
        <f>SUM(T119:T121)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1" t="s">
        <v>157</v>
      </c>
      <c r="AT118" s="202" t="s">
        <v>71</v>
      </c>
      <c r="AU118" s="202" t="s">
        <v>80</v>
      </c>
      <c r="AY118" s="201" t="s">
        <v>120</v>
      </c>
      <c r="BK118" s="203">
        <f>SUM(BK119:BK121)</f>
        <v>0</v>
      </c>
    </row>
    <row r="119" s="2" customFormat="1" ht="24.15" customHeight="1">
      <c r="A119" s="40"/>
      <c r="B119" s="41"/>
      <c r="C119" s="206" t="s">
        <v>203</v>
      </c>
      <c r="D119" s="206" t="s">
        <v>123</v>
      </c>
      <c r="E119" s="207" t="s">
        <v>420</v>
      </c>
      <c r="F119" s="208" t="s">
        <v>421</v>
      </c>
      <c r="G119" s="209" t="s">
        <v>422</v>
      </c>
      <c r="H119" s="210">
        <v>1</v>
      </c>
      <c r="I119" s="211"/>
      <c r="J119" s="212">
        <f>ROUND(I119*H119,2)</f>
        <v>0</v>
      </c>
      <c r="K119" s="208" t="s">
        <v>127</v>
      </c>
      <c r="L119" s="46"/>
      <c r="M119" s="213" t="s">
        <v>19</v>
      </c>
      <c r="N119" s="214" t="s">
        <v>43</v>
      </c>
      <c r="O119" s="86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7" t="s">
        <v>390</v>
      </c>
      <c r="AT119" s="217" t="s">
        <v>123</v>
      </c>
      <c r="AU119" s="217" t="s">
        <v>82</v>
      </c>
      <c r="AY119" s="19" t="s">
        <v>120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9" t="s">
        <v>80</v>
      </c>
      <c r="BK119" s="218">
        <f>ROUND(I119*H119,2)</f>
        <v>0</v>
      </c>
      <c r="BL119" s="19" t="s">
        <v>390</v>
      </c>
      <c r="BM119" s="217" t="s">
        <v>423</v>
      </c>
    </row>
    <row r="120" s="2" customFormat="1">
      <c r="A120" s="40"/>
      <c r="B120" s="41"/>
      <c r="C120" s="42"/>
      <c r="D120" s="219" t="s">
        <v>130</v>
      </c>
      <c r="E120" s="42"/>
      <c r="F120" s="220" t="s">
        <v>424</v>
      </c>
      <c r="G120" s="42"/>
      <c r="H120" s="42"/>
      <c r="I120" s="221"/>
      <c r="J120" s="42"/>
      <c r="K120" s="42"/>
      <c r="L120" s="46"/>
      <c r="M120" s="222"/>
      <c r="N120" s="22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130</v>
      </c>
      <c r="AU120" s="19" t="s">
        <v>82</v>
      </c>
    </row>
    <row r="121" s="2" customFormat="1">
      <c r="A121" s="40"/>
      <c r="B121" s="41"/>
      <c r="C121" s="42"/>
      <c r="D121" s="224" t="s">
        <v>132</v>
      </c>
      <c r="E121" s="42"/>
      <c r="F121" s="225" t="s">
        <v>425</v>
      </c>
      <c r="G121" s="42"/>
      <c r="H121" s="42"/>
      <c r="I121" s="221"/>
      <c r="J121" s="42"/>
      <c r="K121" s="42"/>
      <c r="L121" s="46"/>
      <c r="M121" s="280"/>
      <c r="N121" s="281"/>
      <c r="O121" s="282"/>
      <c r="P121" s="282"/>
      <c r="Q121" s="282"/>
      <c r="R121" s="282"/>
      <c r="S121" s="282"/>
      <c r="T121" s="283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132</v>
      </c>
      <c r="AU121" s="19" t="s">
        <v>82</v>
      </c>
    </row>
    <row r="122" s="2" customFormat="1" ht="6.96" customHeight="1">
      <c r="A122" s="40"/>
      <c r="B122" s="61"/>
      <c r="C122" s="62"/>
      <c r="D122" s="62"/>
      <c r="E122" s="62"/>
      <c r="F122" s="62"/>
      <c r="G122" s="62"/>
      <c r="H122" s="62"/>
      <c r="I122" s="62"/>
      <c r="J122" s="62"/>
      <c r="K122" s="62"/>
      <c r="L122" s="46"/>
      <c r="M122" s="40"/>
      <c r="O122" s="40"/>
      <c r="P122" s="40"/>
      <c r="Q122" s="40"/>
      <c r="R122" s="40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</row>
  </sheetData>
  <sheetProtection sheet="1" autoFilter="0" formatColumns="0" formatRows="0" objects="1" scenarios="1" spinCount="100000" saltValue="rHQZSAQUJuigkm1oD7ydVGGrbIjuJEier/WHRIxsVWsdKMSE1HTaUXIuMrR1qQL7tz+N3oISrHelAr1ezFsmxg==" hashValue="crjsTL0Xgg8/jRbqTMlmHHk4Ztvwl0ZEmrttOi2+Ri2Joj0vvkjY+RBpF/O5NQPJB6jQEzafeEYG5drmbJhCrQ==" algorithmName="SHA-512" password="CC67"/>
  <autoFilter ref="C81:K121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6" r:id="rId1" display="https://podminky.urs.cz/item/CS_URS_2021_02/R-007"/>
    <hyperlink ref="F89" r:id="rId2" display="https://podminky.urs.cz/item/CS_URS_2021_02/R-007a"/>
    <hyperlink ref="F92" r:id="rId3" display="https://podminky.urs.cz/item/CS_URS_2021_02/R-007b"/>
    <hyperlink ref="F95" r:id="rId4" display="https://podminky.urs.cz/item/CS_URS_2021_02/R-012"/>
    <hyperlink ref="F99" r:id="rId5" display="https://podminky.urs.cz/item/CS_URS_2021_02/023002000"/>
    <hyperlink ref="F108" r:id="rId6" display="https://podminky.urs.cz/item/CS_URS_2021_02/R-003"/>
    <hyperlink ref="F111" r:id="rId7" display="https://podminky.urs.cz/item/CS_URS_2021_02/R-003a"/>
    <hyperlink ref="F114" r:id="rId8" display="https://podminky.urs.cz/item/CS_URS_2021_02/R-006"/>
    <hyperlink ref="F117" r:id="rId9" display="https://podminky.urs.cz/item/CS_URS_2021_02/R-018"/>
    <hyperlink ref="F121" r:id="rId10" display="https://podminky.urs.cz/item/CS_URS_2021_02/044003RP3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7" customWidth="1"/>
    <col min="2" max="2" width="1.667969" style="287" customWidth="1"/>
    <col min="3" max="4" width="5" style="287" customWidth="1"/>
    <col min="5" max="5" width="11.66016" style="287" customWidth="1"/>
    <col min="6" max="6" width="9.160156" style="287" customWidth="1"/>
    <col min="7" max="7" width="5" style="287" customWidth="1"/>
    <col min="8" max="8" width="77.83203" style="287" customWidth="1"/>
    <col min="9" max="10" width="20" style="287" customWidth="1"/>
    <col min="11" max="11" width="1.667969" style="287" customWidth="1"/>
  </cols>
  <sheetData>
    <row r="1" s="1" customFormat="1" ht="37.5" customHeight="1"/>
    <row r="2" s="1" customFormat="1" ht="7.5" customHeight="1">
      <c r="B2" s="288"/>
      <c r="C2" s="289"/>
      <c r="D2" s="289"/>
      <c r="E2" s="289"/>
      <c r="F2" s="289"/>
      <c r="G2" s="289"/>
      <c r="H2" s="289"/>
      <c r="I2" s="289"/>
      <c r="J2" s="289"/>
      <c r="K2" s="290"/>
    </row>
    <row r="3" s="17" customFormat="1" ht="45" customHeight="1">
      <c r="B3" s="291"/>
      <c r="C3" s="292" t="s">
        <v>426</v>
      </c>
      <c r="D3" s="292"/>
      <c r="E3" s="292"/>
      <c r="F3" s="292"/>
      <c r="G3" s="292"/>
      <c r="H3" s="292"/>
      <c r="I3" s="292"/>
      <c r="J3" s="292"/>
      <c r="K3" s="293"/>
    </row>
    <row r="4" s="1" customFormat="1" ht="25.5" customHeight="1">
      <c r="B4" s="294"/>
      <c r="C4" s="295" t="s">
        <v>427</v>
      </c>
      <c r="D4" s="295"/>
      <c r="E4" s="295"/>
      <c r="F4" s="295"/>
      <c r="G4" s="295"/>
      <c r="H4" s="295"/>
      <c r="I4" s="295"/>
      <c r="J4" s="295"/>
      <c r="K4" s="296"/>
    </row>
    <row r="5" s="1" customFormat="1" ht="5.25" customHeight="1">
      <c r="B5" s="294"/>
      <c r="C5" s="297"/>
      <c r="D5" s="297"/>
      <c r="E5" s="297"/>
      <c r="F5" s="297"/>
      <c r="G5" s="297"/>
      <c r="H5" s="297"/>
      <c r="I5" s="297"/>
      <c r="J5" s="297"/>
      <c r="K5" s="296"/>
    </row>
    <row r="6" s="1" customFormat="1" ht="15" customHeight="1">
      <c r="B6" s="294"/>
      <c r="C6" s="298" t="s">
        <v>428</v>
      </c>
      <c r="D6" s="298"/>
      <c r="E6" s="298"/>
      <c r="F6" s="298"/>
      <c r="G6" s="298"/>
      <c r="H6" s="298"/>
      <c r="I6" s="298"/>
      <c r="J6" s="298"/>
      <c r="K6" s="296"/>
    </row>
    <row r="7" s="1" customFormat="1" ht="15" customHeight="1">
      <c r="B7" s="299"/>
      <c r="C7" s="298" t="s">
        <v>429</v>
      </c>
      <c r="D7" s="298"/>
      <c r="E7" s="298"/>
      <c r="F7" s="298"/>
      <c r="G7" s="298"/>
      <c r="H7" s="298"/>
      <c r="I7" s="298"/>
      <c r="J7" s="298"/>
      <c r="K7" s="296"/>
    </row>
    <row r="8" s="1" customFormat="1" ht="12.75" customHeight="1">
      <c r="B8" s="299"/>
      <c r="C8" s="298"/>
      <c r="D8" s="298"/>
      <c r="E8" s="298"/>
      <c r="F8" s="298"/>
      <c r="G8" s="298"/>
      <c r="H8" s="298"/>
      <c r="I8" s="298"/>
      <c r="J8" s="298"/>
      <c r="K8" s="296"/>
    </row>
    <row r="9" s="1" customFormat="1" ht="15" customHeight="1">
      <c r="B9" s="299"/>
      <c r="C9" s="298" t="s">
        <v>430</v>
      </c>
      <c r="D9" s="298"/>
      <c r="E9" s="298"/>
      <c r="F9" s="298"/>
      <c r="G9" s="298"/>
      <c r="H9" s="298"/>
      <c r="I9" s="298"/>
      <c r="J9" s="298"/>
      <c r="K9" s="296"/>
    </row>
    <row r="10" s="1" customFormat="1" ht="15" customHeight="1">
      <c r="B10" s="299"/>
      <c r="C10" s="298"/>
      <c r="D10" s="298" t="s">
        <v>431</v>
      </c>
      <c r="E10" s="298"/>
      <c r="F10" s="298"/>
      <c r="G10" s="298"/>
      <c r="H10" s="298"/>
      <c r="I10" s="298"/>
      <c r="J10" s="298"/>
      <c r="K10" s="296"/>
    </row>
    <row r="11" s="1" customFormat="1" ht="15" customHeight="1">
      <c r="B11" s="299"/>
      <c r="C11" s="300"/>
      <c r="D11" s="298" t="s">
        <v>432</v>
      </c>
      <c r="E11" s="298"/>
      <c r="F11" s="298"/>
      <c r="G11" s="298"/>
      <c r="H11" s="298"/>
      <c r="I11" s="298"/>
      <c r="J11" s="298"/>
      <c r="K11" s="296"/>
    </row>
    <row r="12" s="1" customFormat="1" ht="15" customHeight="1">
      <c r="B12" s="299"/>
      <c r="C12" s="300"/>
      <c r="D12" s="298"/>
      <c r="E12" s="298"/>
      <c r="F12" s="298"/>
      <c r="G12" s="298"/>
      <c r="H12" s="298"/>
      <c r="I12" s="298"/>
      <c r="J12" s="298"/>
      <c r="K12" s="296"/>
    </row>
    <row r="13" s="1" customFormat="1" ht="15" customHeight="1">
      <c r="B13" s="299"/>
      <c r="C13" s="300"/>
      <c r="D13" s="301" t="s">
        <v>433</v>
      </c>
      <c r="E13" s="298"/>
      <c r="F13" s="298"/>
      <c r="G13" s="298"/>
      <c r="H13" s="298"/>
      <c r="I13" s="298"/>
      <c r="J13" s="298"/>
      <c r="K13" s="296"/>
    </row>
    <row r="14" s="1" customFormat="1" ht="12.75" customHeight="1">
      <c r="B14" s="299"/>
      <c r="C14" s="300"/>
      <c r="D14" s="300"/>
      <c r="E14" s="300"/>
      <c r="F14" s="300"/>
      <c r="G14" s="300"/>
      <c r="H14" s="300"/>
      <c r="I14" s="300"/>
      <c r="J14" s="300"/>
      <c r="K14" s="296"/>
    </row>
    <row r="15" s="1" customFormat="1" ht="15" customHeight="1">
      <c r="B15" s="299"/>
      <c r="C15" s="300"/>
      <c r="D15" s="298" t="s">
        <v>434</v>
      </c>
      <c r="E15" s="298"/>
      <c r="F15" s="298"/>
      <c r="G15" s="298"/>
      <c r="H15" s="298"/>
      <c r="I15" s="298"/>
      <c r="J15" s="298"/>
      <c r="K15" s="296"/>
    </row>
    <row r="16" s="1" customFormat="1" ht="15" customHeight="1">
      <c r="B16" s="299"/>
      <c r="C16" s="300"/>
      <c r="D16" s="298" t="s">
        <v>435</v>
      </c>
      <c r="E16" s="298"/>
      <c r="F16" s="298"/>
      <c r="G16" s="298"/>
      <c r="H16" s="298"/>
      <c r="I16" s="298"/>
      <c r="J16" s="298"/>
      <c r="K16" s="296"/>
    </row>
    <row r="17" s="1" customFormat="1" ht="15" customHeight="1">
      <c r="B17" s="299"/>
      <c r="C17" s="300"/>
      <c r="D17" s="298" t="s">
        <v>436</v>
      </c>
      <c r="E17" s="298"/>
      <c r="F17" s="298"/>
      <c r="G17" s="298"/>
      <c r="H17" s="298"/>
      <c r="I17" s="298"/>
      <c r="J17" s="298"/>
      <c r="K17" s="296"/>
    </row>
    <row r="18" s="1" customFormat="1" ht="15" customHeight="1">
      <c r="B18" s="299"/>
      <c r="C18" s="300"/>
      <c r="D18" s="300"/>
      <c r="E18" s="302" t="s">
        <v>79</v>
      </c>
      <c r="F18" s="298" t="s">
        <v>437</v>
      </c>
      <c r="G18" s="298"/>
      <c r="H18" s="298"/>
      <c r="I18" s="298"/>
      <c r="J18" s="298"/>
      <c r="K18" s="296"/>
    </row>
    <row r="19" s="1" customFormat="1" ht="15" customHeight="1">
      <c r="B19" s="299"/>
      <c r="C19" s="300"/>
      <c r="D19" s="300"/>
      <c r="E19" s="302" t="s">
        <v>438</v>
      </c>
      <c r="F19" s="298" t="s">
        <v>439</v>
      </c>
      <c r="G19" s="298"/>
      <c r="H19" s="298"/>
      <c r="I19" s="298"/>
      <c r="J19" s="298"/>
      <c r="K19" s="296"/>
    </row>
    <row r="20" s="1" customFormat="1" ht="15" customHeight="1">
      <c r="B20" s="299"/>
      <c r="C20" s="300"/>
      <c r="D20" s="300"/>
      <c r="E20" s="302" t="s">
        <v>440</v>
      </c>
      <c r="F20" s="298" t="s">
        <v>441</v>
      </c>
      <c r="G20" s="298"/>
      <c r="H20" s="298"/>
      <c r="I20" s="298"/>
      <c r="J20" s="298"/>
      <c r="K20" s="296"/>
    </row>
    <row r="21" s="1" customFormat="1" ht="15" customHeight="1">
      <c r="B21" s="299"/>
      <c r="C21" s="300"/>
      <c r="D21" s="300"/>
      <c r="E21" s="302" t="s">
        <v>442</v>
      </c>
      <c r="F21" s="298" t="s">
        <v>87</v>
      </c>
      <c r="G21" s="298"/>
      <c r="H21" s="298"/>
      <c r="I21" s="298"/>
      <c r="J21" s="298"/>
      <c r="K21" s="296"/>
    </row>
    <row r="22" s="1" customFormat="1" ht="15" customHeight="1">
      <c r="B22" s="299"/>
      <c r="C22" s="300"/>
      <c r="D22" s="300"/>
      <c r="E22" s="302" t="s">
        <v>367</v>
      </c>
      <c r="F22" s="298" t="s">
        <v>443</v>
      </c>
      <c r="G22" s="298"/>
      <c r="H22" s="298"/>
      <c r="I22" s="298"/>
      <c r="J22" s="298"/>
      <c r="K22" s="296"/>
    </row>
    <row r="23" s="1" customFormat="1" ht="15" customHeight="1">
      <c r="B23" s="299"/>
      <c r="C23" s="300"/>
      <c r="D23" s="300"/>
      <c r="E23" s="302" t="s">
        <v>444</v>
      </c>
      <c r="F23" s="298" t="s">
        <v>445</v>
      </c>
      <c r="G23" s="298"/>
      <c r="H23" s="298"/>
      <c r="I23" s="298"/>
      <c r="J23" s="298"/>
      <c r="K23" s="296"/>
    </row>
    <row r="24" s="1" customFormat="1" ht="12.75" customHeight="1">
      <c r="B24" s="299"/>
      <c r="C24" s="300"/>
      <c r="D24" s="300"/>
      <c r="E24" s="300"/>
      <c r="F24" s="300"/>
      <c r="G24" s="300"/>
      <c r="H24" s="300"/>
      <c r="I24" s="300"/>
      <c r="J24" s="300"/>
      <c r="K24" s="296"/>
    </row>
    <row r="25" s="1" customFormat="1" ht="15" customHeight="1">
      <c r="B25" s="299"/>
      <c r="C25" s="298" t="s">
        <v>446</v>
      </c>
      <c r="D25" s="298"/>
      <c r="E25" s="298"/>
      <c r="F25" s="298"/>
      <c r="G25" s="298"/>
      <c r="H25" s="298"/>
      <c r="I25" s="298"/>
      <c r="J25" s="298"/>
      <c r="K25" s="296"/>
    </row>
    <row r="26" s="1" customFormat="1" ht="15" customHeight="1">
      <c r="B26" s="299"/>
      <c r="C26" s="298" t="s">
        <v>447</v>
      </c>
      <c r="D26" s="298"/>
      <c r="E26" s="298"/>
      <c r="F26" s="298"/>
      <c r="G26" s="298"/>
      <c r="H26" s="298"/>
      <c r="I26" s="298"/>
      <c r="J26" s="298"/>
      <c r="K26" s="296"/>
    </row>
    <row r="27" s="1" customFormat="1" ht="15" customHeight="1">
      <c r="B27" s="299"/>
      <c r="C27" s="298"/>
      <c r="D27" s="298" t="s">
        <v>448</v>
      </c>
      <c r="E27" s="298"/>
      <c r="F27" s="298"/>
      <c r="G27" s="298"/>
      <c r="H27" s="298"/>
      <c r="I27" s="298"/>
      <c r="J27" s="298"/>
      <c r="K27" s="296"/>
    </row>
    <row r="28" s="1" customFormat="1" ht="15" customHeight="1">
      <c r="B28" s="299"/>
      <c r="C28" s="300"/>
      <c r="D28" s="298" t="s">
        <v>449</v>
      </c>
      <c r="E28" s="298"/>
      <c r="F28" s="298"/>
      <c r="G28" s="298"/>
      <c r="H28" s="298"/>
      <c r="I28" s="298"/>
      <c r="J28" s="298"/>
      <c r="K28" s="296"/>
    </row>
    <row r="29" s="1" customFormat="1" ht="12.75" customHeight="1">
      <c r="B29" s="299"/>
      <c r="C29" s="300"/>
      <c r="D29" s="300"/>
      <c r="E29" s="300"/>
      <c r="F29" s="300"/>
      <c r="G29" s="300"/>
      <c r="H29" s="300"/>
      <c r="I29" s="300"/>
      <c r="J29" s="300"/>
      <c r="K29" s="296"/>
    </row>
    <row r="30" s="1" customFormat="1" ht="15" customHeight="1">
      <c r="B30" s="299"/>
      <c r="C30" s="300"/>
      <c r="D30" s="298" t="s">
        <v>450</v>
      </c>
      <c r="E30" s="298"/>
      <c r="F30" s="298"/>
      <c r="G30" s="298"/>
      <c r="H30" s="298"/>
      <c r="I30" s="298"/>
      <c r="J30" s="298"/>
      <c r="K30" s="296"/>
    </row>
    <row r="31" s="1" customFormat="1" ht="15" customHeight="1">
      <c r="B31" s="299"/>
      <c r="C31" s="300"/>
      <c r="D31" s="298" t="s">
        <v>451</v>
      </c>
      <c r="E31" s="298"/>
      <c r="F31" s="298"/>
      <c r="G31" s="298"/>
      <c r="H31" s="298"/>
      <c r="I31" s="298"/>
      <c r="J31" s="298"/>
      <c r="K31" s="296"/>
    </row>
    <row r="32" s="1" customFormat="1" ht="12.75" customHeight="1">
      <c r="B32" s="299"/>
      <c r="C32" s="300"/>
      <c r="D32" s="300"/>
      <c r="E32" s="300"/>
      <c r="F32" s="300"/>
      <c r="G32" s="300"/>
      <c r="H32" s="300"/>
      <c r="I32" s="300"/>
      <c r="J32" s="300"/>
      <c r="K32" s="296"/>
    </row>
    <row r="33" s="1" customFormat="1" ht="15" customHeight="1">
      <c r="B33" s="299"/>
      <c r="C33" s="300"/>
      <c r="D33" s="298" t="s">
        <v>452</v>
      </c>
      <c r="E33" s="298"/>
      <c r="F33" s="298"/>
      <c r="G33" s="298"/>
      <c r="H33" s="298"/>
      <c r="I33" s="298"/>
      <c r="J33" s="298"/>
      <c r="K33" s="296"/>
    </row>
    <row r="34" s="1" customFormat="1" ht="15" customHeight="1">
      <c r="B34" s="299"/>
      <c r="C34" s="300"/>
      <c r="D34" s="298" t="s">
        <v>453</v>
      </c>
      <c r="E34" s="298"/>
      <c r="F34" s="298"/>
      <c r="G34" s="298"/>
      <c r="H34" s="298"/>
      <c r="I34" s="298"/>
      <c r="J34" s="298"/>
      <c r="K34" s="296"/>
    </row>
    <row r="35" s="1" customFormat="1" ht="15" customHeight="1">
      <c r="B35" s="299"/>
      <c r="C35" s="300"/>
      <c r="D35" s="298" t="s">
        <v>454</v>
      </c>
      <c r="E35" s="298"/>
      <c r="F35" s="298"/>
      <c r="G35" s="298"/>
      <c r="H35" s="298"/>
      <c r="I35" s="298"/>
      <c r="J35" s="298"/>
      <c r="K35" s="296"/>
    </row>
    <row r="36" s="1" customFormat="1" ht="15" customHeight="1">
      <c r="B36" s="299"/>
      <c r="C36" s="300"/>
      <c r="D36" s="298"/>
      <c r="E36" s="301" t="s">
        <v>106</v>
      </c>
      <c r="F36" s="298"/>
      <c r="G36" s="298" t="s">
        <v>455</v>
      </c>
      <c r="H36" s="298"/>
      <c r="I36" s="298"/>
      <c r="J36" s="298"/>
      <c r="K36" s="296"/>
    </row>
    <row r="37" s="1" customFormat="1" ht="30.75" customHeight="1">
      <c r="B37" s="299"/>
      <c r="C37" s="300"/>
      <c r="D37" s="298"/>
      <c r="E37" s="301" t="s">
        <v>456</v>
      </c>
      <c r="F37" s="298"/>
      <c r="G37" s="298" t="s">
        <v>457</v>
      </c>
      <c r="H37" s="298"/>
      <c r="I37" s="298"/>
      <c r="J37" s="298"/>
      <c r="K37" s="296"/>
    </row>
    <row r="38" s="1" customFormat="1" ht="15" customHeight="1">
      <c r="B38" s="299"/>
      <c r="C38" s="300"/>
      <c r="D38" s="298"/>
      <c r="E38" s="301" t="s">
        <v>53</v>
      </c>
      <c r="F38" s="298"/>
      <c r="G38" s="298" t="s">
        <v>458</v>
      </c>
      <c r="H38" s="298"/>
      <c r="I38" s="298"/>
      <c r="J38" s="298"/>
      <c r="K38" s="296"/>
    </row>
    <row r="39" s="1" customFormat="1" ht="15" customHeight="1">
      <c r="B39" s="299"/>
      <c r="C39" s="300"/>
      <c r="D39" s="298"/>
      <c r="E39" s="301" t="s">
        <v>54</v>
      </c>
      <c r="F39" s="298"/>
      <c r="G39" s="298" t="s">
        <v>459</v>
      </c>
      <c r="H39" s="298"/>
      <c r="I39" s="298"/>
      <c r="J39" s="298"/>
      <c r="K39" s="296"/>
    </row>
    <row r="40" s="1" customFormat="1" ht="15" customHeight="1">
      <c r="B40" s="299"/>
      <c r="C40" s="300"/>
      <c r="D40" s="298"/>
      <c r="E40" s="301" t="s">
        <v>107</v>
      </c>
      <c r="F40" s="298"/>
      <c r="G40" s="298" t="s">
        <v>460</v>
      </c>
      <c r="H40" s="298"/>
      <c r="I40" s="298"/>
      <c r="J40" s="298"/>
      <c r="K40" s="296"/>
    </row>
    <row r="41" s="1" customFormat="1" ht="15" customHeight="1">
      <c r="B41" s="299"/>
      <c r="C41" s="300"/>
      <c r="D41" s="298"/>
      <c r="E41" s="301" t="s">
        <v>108</v>
      </c>
      <c r="F41" s="298"/>
      <c r="G41" s="298" t="s">
        <v>461</v>
      </c>
      <c r="H41" s="298"/>
      <c r="I41" s="298"/>
      <c r="J41" s="298"/>
      <c r="K41" s="296"/>
    </row>
    <row r="42" s="1" customFormat="1" ht="15" customHeight="1">
      <c r="B42" s="299"/>
      <c r="C42" s="300"/>
      <c r="D42" s="298"/>
      <c r="E42" s="301" t="s">
        <v>462</v>
      </c>
      <c r="F42" s="298"/>
      <c r="G42" s="298" t="s">
        <v>463</v>
      </c>
      <c r="H42" s="298"/>
      <c r="I42" s="298"/>
      <c r="J42" s="298"/>
      <c r="K42" s="296"/>
    </row>
    <row r="43" s="1" customFormat="1" ht="15" customHeight="1">
      <c r="B43" s="299"/>
      <c r="C43" s="300"/>
      <c r="D43" s="298"/>
      <c r="E43" s="301"/>
      <c r="F43" s="298"/>
      <c r="G43" s="298" t="s">
        <v>464</v>
      </c>
      <c r="H43" s="298"/>
      <c r="I43" s="298"/>
      <c r="J43" s="298"/>
      <c r="K43" s="296"/>
    </row>
    <row r="44" s="1" customFormat="1" ht="15" customHeight="1">
      <c r="B44" s="299"/>
      <c r="C44" s="300"/>
      <c r="D44" s="298"/>
      <c r="E44" s="301" t="s">
        <v>465</v>
      </c>
      <c r="F44" s="298"/>
      <c r="G44" s="298" t="s">
        <v>466</v>
      </c>
      <c r="H44" s="298"/>
      <c r="I44" s="298"/>
      <c r="J44" s="298"/>
      <c r="K44" s="296"/>
    </row>
    <row r="45" s="1" customFormat="1" ht="15" customHeight="1">
      <c r="B45" s="299"/>
      <c r="C45" s="300"/>
      <c r="D45" s="298"/>
      <c r="E45" s="301" t="s">
        <v>110</v>
      </c>
      <c r="F45" s="298"/>
      <c r="G45" s="298" t="s">
        <v>467</v>
      </c>
      <c r="H45" s="298"/>
      <c r="I45" s="298"/>
      <c r="J45" s="298"/>
      <c r="K45" s="296"/>
    </row>
    <row r="46" s="1" customFormat="1" ht="12.75" customHeight="1">
      <c r="B46" s="299"/>
      <c r="C46" s="300"/>
      <c r="D46" s="298"/>
      <c r="E46" s="298"/>
      <c r="F46" s="298"/>
      <c r="G46" s="298"/>
      <c r="H46" s="298"/>
      <c r="I46" s="298"/>
      <c r="J46" s="298"/>
      <c r="K46" s="296"/>
    </row>
    <row r="47" s="1" customFormat="1" ht="15" customHeight="1">
      <c r="B47" s="299"/>
      <c r="C47" s="300"/>
      <c r="D47" s="298" t="s">
        <v>468</v>
      </c>
      <c r="E47" s="298"/>
      <c r="F47" s="298"/>
      <c r="G47" s="298"/>
      <c r="H47" s="298"/>
      <c r="I47" s="298"/>
      <c r="J47" s="298"/>
      <c r="K47" s="296"/>
    </row>
    <row r="48" s="1" customFormat="1" ht="15" customHeight="1">
      <c r="B48" s="299"/>
      <c r="C48" s="300"/>
      <c r="D48" s="300"/>
      <c r="E48" s="298" t="s">
        <v>469</v>
      </c>
      <c r="F48" s="298"/>
      <c r="G48" s="298"/>
      <c r="H48" s="298"/>
      <c r="I48" s="298"/>
      <c r="J48" s="298"/>
      <c r="K48" s="296"/>
    </row>
    <row r="49" s="1" customFormat="1" ht="15" customHeight="1">
      <c r="B49" s="299"/>
      <c r="C49" s="300"/>
      <c r="D49" s="300"/>
      <c r="E49" s="298" t="s">
        <v>470</v>
      </c>
      <c r="F49" s="298"/>
      <c r="G49" s="298"/>
      <c r="H49" s="298"/>
      <c r="I49" s="298"/>
      <c r="J49" s="298"/>
      <c r="K49" s="296"/>
    </row>
    <row r="50" s="1" customFormat="1" ht="15" customHeight="1">
      <c r="B50" s="299"/>
      <c r="C50" s="300"/>
      <c r="D50" s="300"/>
      <c r="E50" s="298" t="s">
        <v>471</v>
      </c>
      <c r="F50" s="298"/>
      <c r="G50" s="298"/>
      <c r="H50" s="298"/>
      <c r="I50" s="298"/>
      <c r="J50" s="298"/>
      <c r="K50" s="296"/>
    </row>
    <row r="51" s="1" customFormat="1" ht="15" customHeight="1">
      <c r="B51" s="299"/>
      <c r="C51" s="300"/>
      <c r="D51" s="298" t="s">
        <v>472</v>
      </c>
      <c r="E51" s="298"/>
      <c r="F51" s="298"/>
      <c r="G51" s="298"/>
      <c r="H51" s="298"/>
      <c r="I51" s="298"/>
      <c r="J51" s="298"/>
      <c r="K51" s="296"/>
    </row>
    <row r="52" s="1" customFormat="1" ht="25.5" customHeight="1">
      <c r="B52" s="294"/>
      <c r="C52" s="295" t="s">
        <v>473</v>
      </c>
      <c r="D52" s="295"/>
      <c r="E52" s="295"/>
      <c r="F52" s="295"/>
      <c r="G52" s="295"/>
      <c r="H52" s="295"/>
      <c r="I52" s="295"/>
      <c r="J52" s="295"/>
      <c r="K52" s="296"/>
    </row>
    <row r="53" s="1" customFormat="1" ht="5.25" customHeight="1">
      <c r="B53" s="294"/>
      <c r="C53" s="297"/>
      <c r="D53" s="297"/>
      <c r="E53" s="297"/>
      <c r="F53" s="297"/>
      <c r="G53" s="297"/>
      <c r="H53" s="297"/>
      <c r="I53" s="297"/>
      <c r="J53" s="297"/>
      <c r="K53" s="296"/>
    </row>
    <row r="54" s="1" customFormat="1" ht="15" customHeight="1">
      <c r="B54" s="294"/>
      <c r="C54" s="298" t="s">
        <v>474</v>
      </c>
      <c r="D54" s="298"/>
      <c r="E54" s="298"/>
      <c r="F54" s="298"/>
      <c r="G54" s="298"/>
      <c r="H54" s="298"/>
      <c r="I54" s="298"/>
      <c r="J54" s="298"/>
      <c r="K54" s="296"/>
    </row>
    <row r="55" s="1" customFormat="1" ht="15" customHeight="1">
      <c r="B55" s="294"/>
      <c r="C55" s="298" t="s">
        <v>475</v>
      </c>
      <c r="D55" s="298"/>
      <c r="E55" s="298"/>
      <c r="F55" s="298"/>
      <c r="G55" s="298"/>
      <c r="H55" s="298"/>
      <c r="I55" s="298"/>
      <c r="J55" s="298"/>
      <c r="K55" s="296"/>
    </row>
    <row r="56" s="1" customFormat="1" ht="12.75" customHeight="1">
      <c r="B56" s="294"/>
      <c r="C56" s="298"/>
      <c r="D56" s="298"/>
      <c r="E56" s="298"/>
      <c r="F56" s="298"/>
      <c r="G56" s="298"/>
      <c r="H56" s="298"/>
      <c r="I56" s="298"/>
      <c r="J56" s="298"/>
      <c r="K56" s="296"/>
    </row>
    <row r="57" s="1" customFormat="1" ht="15" customHeight="1">
      <c r="B57" s="294"/>
      <c r="C57" s="298" t="s">
        <v>476</v>
      </c>
      <c r="D57" s="298"/>
      <c r="E57" s="298"/>
      <c r="F57" s="298"/>
      <c r="G57" s="298"/>
      <c r="H57" s="298"/>
      <c r="I57" s="298"/>
      <c r="J57" s="298"/>
      <c r="K57" s="296"/>
    </row>
    <row r="58" s="1" customFormat="1" ht="15" customHeight="1">
      <c r="B58" s="294"/>
      <c r="C58" s="300"/>
      <c r="D58" s="298" t="s">
        <v>477</v>
      </c>
      <c r="E58" s="298"/>
      <c r="F58" s="298"/>
      <c r="G58" s="298"/>
      <c r="H58" s="298"/>
      <c r="I58" s="298"/>
      <c r="J58" s="298"/>
      <c r="K58" s="296"/>
    </row>
    <row r="59" s="1" customFormat="1" ht="15" customHeight="1">
      <c r="B59" s="294"/>
      <c r="C59" s="300"/>
      <c r="D59" s="298" t="s">
        <v>478</v>
      </c>
      <c r="E59" s="298"/>
      <c r="F59" s="298"/>
      <c r="G59" s="298"/>
      <c r="H59" s="298"/>
      <c r="I59" s="298"/>
      <c r="J59" s="298"/>
      <c r="K59" s="296"/>
    </row>
    <row r="60" s="1" customFormat="1" ht="15" customHeight="1">
      <c r="B60" s="294"/>
      <c r="C60" s="300"/>
      <c r="D60" s="298" t="s">
        <v>479</v>
      </c>
      <c r="E60" s="298"/>
      <c r="F60" s="298"/>
      <c r="G60" s="298"/>
      <c r="H60" s="298"/>
      <c r="I60" s="298"/>
      <c r="J60" s="298"/>
      <c r="K60" s="296"/>
    </row>
    <row r="61" s="1" customFormat="1" ht="15" customHeight="1">
      <c r="B61" s="294"/>
      <c r="C61" s="300"/>
      <c r="D61" s="298" t="s">
        <v>480</v>
      </c>
      <c r="E61" s="298"/>
      <c r="F61" s="298"/>
      <c r="G61" s="298"/>
      <c r="H61" s="298"/>
      <c r="I61" s="298"/>
      <c r="J61" s="298"/>
      <c r="K61" s="296"/>
    </row>
    <row r="62" s="1" customFormat="1" ht="15" customHeight="1">
      <c r="B62" s="294"/>
      <c r="C62" s="300"/>
      <c r="D62" s="303" t="s">
        <v>481</v>
      </c>
      <c r="E62" s="303"/>
      <c r="F62" s="303"/>
      <c r="G62" s="303"/>
      <c r="H62" s="303"/>
      <c r="I62" s="303"/>
      <c r="J62" s="303"/>
      <c r="K62" s="296"/>
    </row>
    <row r="63" s="1" customFormat="1" ht="15" customHeight="1">
      <c r="B63" s="294"/>
      <c r="C63" s="300"/>
      <c r="D63" s="298" t="s">
        <v>482</v>
      </c>
      <c r="E63" s="298"/>
      <c r="F63" s="298"/>
      <c r="G63" s="298"/>
      <c r="H63" s="298"/>
      <c r="I63" s="298"/>
      <c r="J63" s="298"/>
      <c r="K63" s="296"/>
    </row>
    <row r="64" s="1" customFormat="1" ht="12.75" customHeight="1">
      <c r="B64" s="294"/>
      <c r="C64" s="300"/>
      <c r="D64" s="300"/>
      <c r="E64" s="304"/>
      <c r="F64" s="300"/>
      <c r="G64" s="300"/>
      <c r="H64" s="300"/>
      <c r="I64" s="300"/>
      <c r="J64" s="300"/>
      <c r="K64" s="296"/>
    </row>
    <row r="65" s="1" customFormat="1" ht="15" customHeight="1">
      <c r="B65" s="294"/>
      <c r="C65" s="300"/>
      <c r="D65" s="298" t="s">
        <v>483</v>
      </c>
      <c r="E65" s="298"/>
      <c r="F65" s="298"/>
      <c r="G65" s="298"/>
      <c r="H65" s="298"/>
      <c r="I65" s="298"/>
      <c r="J65" s="298"/>
      <c r="K65" s="296"/>
    </row>
    <row r="66" s="1" customFormat="1" ht="15" customHeight="1">
      <c r="B66" s="294"/>
      <c r="C66" s="300"/>
      <c r="D66" s="303" t="s">
        <v>484</v>
      </c>
      <c r="E66" s="303"/>
      <c r="F66" s="303"/>
      <c r="G66" s="303"/>
      <c r="H66" s="303"/>
      <c r="I66" s="303"/>
      <c r="J66" s="303"/>
      <c r="K66" s="296"/>
    </row>
    <row r="67" s="1" customFormat="1" ht="15" customHeight="1">
      <c r="B67" s="294"/>
      <c r="C67" s="300"/>
      <c r="D67" s="298" t="s">
        <v>485</v>
      </c>
      <c r="E67" s="298"/>
      <c r="F67" s="298"/>
      <c r="G67" s="298"/>
      <c r="H67" s="298"/>
      <c r="I67" s="298"/>
      <c r="J67" s="298"/>
      <c r="K67" s="296"/>
    </row>
    <row r="68" s="1" customFormat="1" ht="15" customHeight="1">
      <c r="B68" s="294"/>
      <c r="C68" s="300"/>
      <c r="D68" s="298" t="s">
        <v>486</v>
      </c>
      <c r="E68" s="298"/>
      <c r="F68" s="298"/>
      <c r="G68" s="298"/>
      <c r="H68" s="298"/>
      <c r="I68" s="298"/>
      <c r="J68" s="298"/>
      <c r="K68" s="296"/>
    </row>
    <row r="69" s="1" customFormat="1" ht="15" customHeight="1">
      <c r="B69" s="294"/>
      <c r="C69" s="300"/>
      <c r="D69" s="298" t="s">
        <v>487</v>
      </c>
      <c r="E69" s="298"/>
      <c r="F69" s="298"/>
      <c r="G69" s="298"/>
      <c r="H69" s="298"/>
      <c r="I69" s="298"/>
      <c r="J69" s="298"/>
      <c r="K69" s="296"/>
    </row>
    <row r="70" s="1" customFormat="1" ht="15" customHeight="1">
      <c r="B70" s="294"/>
      <c r="C70" s="300"/>
      <c r="D70" s="298" t="s">
        <v>488</v>
      </c>
      <c r="E70" s="298"/>
      <c r="F70" s="298"/>
      <c r="G70" s="298"/>
      <c r="H70" s="298"/>
      <c r="I70" s="298"/>
      <c r="J70" s="298"/>
      <c r="K70" s="296"/>
    </row>
    <row r="71" s="1" customFormat="1" ht="12.75" customHeight="1">
      <c r="B71" s="305"/>
      <c r="C71" s="306"/>
      <c r="D71" s="306"/>
      <c r="E71" s="306"/>
      <c r="F71" s="306"/>
      <c r="G71" s="306"/>
      <c r="H71" s="306"/>
      <c r="I71" s="306"/>
      <c r="J71" s="306"/>
      <c r="K71" s="307"/>
    </row>
    <row r="72" s="1" customFormat="1" ht="18.75" customHeight="1">
      <c r="B72" s="308"/>
      <c r="C72" s="308"/>
      <c r="D72" s="308"/>
      <c r="E72" s="308"/>
      <c r="F72" s="308"/>
      <c r="G72" s="308"/>
      <c r="H72" s="308"/>
      <c r="I72" s="308"/>
      <c r="J72" s="308"/>
      <c r="K72" s="309"/>
    </row>
    <row r="73" s="1" customFormat="1" ht="18.75" customHeight="1">
      <c r="B73" s="309"/>
      <c r="C73" s="309"/>
      <c r="D73" s="309"/>
      <c r="E73" s="309"/>
      <c r="F73" s="309"/>
      <c r="G73" s="309"/>
      <c r="H73" s="309"/>
      <c r="I73" s="309"/>
      <c r="J73" s="309"/>
      <c r="K73" s="309"/>
    </row>
    <row r="74" s="1" customFormat="1" ht="7.5" customHeight="1">
      <c r="B74" s="310"/>
      <c r="C74" s="311"/>
      <c r="D74" s="311"/>
      <c r="E74" s="311"/>
      <c r="F74" s="311"/>
      <c r="G74" s="311"/>
      <c r="H74" s="311"/>
      <c r="I74" s="311"/>
      <c r="J74" s="311"/>
      <c r="K74" s="312"/>
    </row>
    <row r="75" s="1" customFormat="1" ht="45" customHeight="1">
      <c r="B75" s="313"/>
      <c r="C75" s="314" t="s">
        <v>489</v>
      </c>
      <c r="D75" s="314"/>
      <c r="E75" s="314"/>
      <c r="F75" s="314"/>
      <c r="G75" s="314"/>
      <c r="H75" s="314"/>
      <c r="I75" s="314"/>
      <c r="J75" s="314"/>
      <c r="K75" s="315"/>
    </row>
    <row r="76" s="1" customFormat="1" ht="17.25" customHeight="1">
      <c r="B76" s="313"/>
      <c r="C76" s="316" t="s">
        <v>490</v>
      </c>
      <c r="D76" s="316"/>
      <c r="E76" s="316"/>
      <c r="F76" s="316" t="s">
        <v>491</v>
      </c>
      <c r="G76" s="317"/>
      <c r="H76" s="316" t="s">
        <v>54</v>
      </c>
      <c r="I76" s="316" t="s">
        <v>57</v>
      </c>
      <c r="J76" s="316" t="s">
        <v>492</v>
      </c>
      <c r="K76" s="315"/>
    </row>
    <row r="77" s="1" customFormat="1" ht="17.25" customHeight="1">
      <c r="B77" s="313"/>
      <c r="C77" s="318" t="s">
        <v>493</v>
      </c>
      <c r="D77" s="318"/>
      <c r="E77" s="318"/>
      <c r="F77" s="319" t="s">
        <v>494</v>
      </c>
      <c r="G77" s="320"/>
      <c r="H77" s="318"/>
      <c r="I77" s="318"/>
      <c r="J77" s="318" t="s">
        <v>495</v>
      </c>
      <c r="K77" s="315"/>
    </row>
    <row r="78" s="1" customFormat="1" ht="5.25" customHeight="1">
      <c r="B78" s="313"/>
      <c r="C78" s="321"/>
      <c r="D78" s="321"/>
      <c r="E78" s="321"/>
      <c r="F78" s="321"/>
      <c r="G78" s="322"/>
      <c r="H78" s="321"/>
      <c r="I78" s="321"/>
      <c r="J78" s="321"/>
      <c r="K78" s="315"/>
    </row>
    <row r="79" s="1" customFormat="1" ht="15" customHeight="1">
      <c r="B79" s="313"/>
      <c r="C79" s="301" t="s">
        <v>53</v>
      </c>
      <c r="D79" s="323"/>
      <c r="E79" s="323"/>
      <c r="F79" s="324" t="s">
        <v>496</v>
      </c>
      <c r="G79" s="325"/>
      <c r="H79" s="301" t="s">
        <v>497</v>
      </c>
      <c r="I79" s="301" t="s">
        <v>498</v>
      </c>
      <c r="J79" s="301">
        <v>20</v>
      </c>
      <c r="K79" s="315"/>
    </row>
    <row r="80" s="1" customFormat="1" ht="15" customHeight="1">
      <c r="B80" s="313"/>
      <c r="C80" s="301" t="s">
        <v>499</v>
      </c>
      <c r="D80" s="301"/>
      <c r="E80" s="301"/>
      <c r="F80" s="324" t="s">
        <v>496</v>
      </c>
      <c r="G80" s="325"/>
      <c r="H80" s="301" t="s">
        <v>500</v>
      </c>
      <c r="I80" s="301" t="s">
        <v>498</v>
      </c>
      <c r="J80" s="301">
        <v>120</v>
      </c>
      <c r="K80" s="315"/>
    </row>
    <row r="81" s="1" customFormat="1" ht="15" customHeight="1">
      <c r="B81" s="326"/>
      <c r="C81" s="301" t="s">
        <v>501</v>
      </c>
      <c r="D81" s="301"/>
      <c r="E81" s="301"/>
      <c r="F81" s="324" t="s">
        <v>502</v>
      </c>
      <c r="G81" s="325"/>
      <c r="H81" s="301" t="s">
        <v>503</v>
      </c>
      <c r="I81" s="301" t="s">
        <v>498</v>
      </c>
      <c r="J81" s="301">
        <v>50</v>
      </c>
      <c r="K81" s="315"/>
    </row>
    <row r="82" s="1" customFormat="1" ht="15" customHeight="1">
      <c r="B82" s="326"/>
      <c r="C82" s="301" t="s">
        <v>504</v>
      </c>
      <c r="D82" s="301"/>
      <c r="E82" s="301"/>
      <c r="F82" s="324" t="s">
        <v>496</v>
      </c>
      <c r="G82" s="325"/>
      <c r="H82" s="301" t="s">
        <v>505</v>
      </c>
      <c r="I82" s="301" t="s">
        <v>506</v>
      </c>
      <c r="J82" s="301"/>
      <c r="K82" s="315"/>
    </row>
    <row r="83" s="1" customFormat="1" ht="15" customHeight="1">
      <c r="B83" s="326"/>
      <c r="C83" s="327" t="s">
        <v>507</v>
      </c>
      <c r="D83" s="327"/>
      <c r="E83" s="327"/>
      <c r="F83" s="328" t="s">
        <v>502</v>
      </c>
      <c r="G83" s="327"/>
      <c r="H83" s="327" t="s">
        <v>508</v>
      </c>
      <c r="I83" s="327" t="s">
        <v>498</v>
      </c>
      <c r="J83" s="327">
        <v>15</v>
      </c>
      <c r="K83" s="315"/>
    </row>
    <row r="84" s="1" customFormat="1" ht="15" customHeight="1">
      <c r="B84" s="326"/>
      <c r="C84" s="327" t="s">
        <v>509</v>
      </c>
      <c r="D84" s="327"/>
      <c r="E84" s="327"/>
      <c r="F84" s="328" t="s">
        <v>502</v>
      </c>
      <c r="G84" s="327"/>
      <c r="H84" s="327" t="s">
        <v>510</v>
      </c>
      <c r="I84" s="327" t="s">
        <v>498</v>
      </c>
      <c r="J84" s="327">
        <v>15</v>
      </c>
      <c r="K84" s="315"/>
    </row>
    <row r="85" s="1" customFormat="1" ht="15" customHeight="1">
      <c r="B85" s="326"/>
      <c r="C85" s="327" t="s">
        <v>511</v>
      </c>
      <c r="D85" s="327"/>
      <c r="E85" s="327"/>
      <c r="F85" s="328" t="s">
        <v>502</v>
      </c>
      <c r="G85" s="327"/>
      <c r="H85" s="327" t="s">
        <v>512</v>
      </c>
      <c r="I85" s="327" t="s">
        <v>498</v>
      </c>
      <c r="J85" s="327">
        <v>20</v>
      </c>
      <c r="K85" s="315"/>
    </row>
    <row r="86" s="1" customFormat="1" ht="15" customHeight="1">
      <c r="B86" s="326"/>
      <c r="C86" s="327" t="s">
        <v>513</v>
      </c>
      <c r="D86" s="327"/>
      <c r="E86" s="327"/>
      <c r="F86" s="328" t="s">
        <v>502</v>
      </c>
      <c r="G86" s="327"/>
      <c r="H86" s="327" t="s">
        <v>514</v>
      </c>
      <c r="I86" s="327" t="s">
        <v>498</v>
      </c>
      <c r="J86" s="327">
        <v>20</v>
      </c>
      <c r="K86" s="315"/>
    </row>
    <row r="87" s="1" customFormat="1" ht="15" customHeight="1">
      <c r="B87" s="326"/>
      <c r="C87" s="301" t="s">
        <v>515</v>
      </c>
      <c r="D87" s="301"/>
      <c r="E87" s="301"/>
      <c r="F87" s="324" t="s">
        <v>502</v>
      </c>
      <c r="G87" s="325"/>
      <c r="H87" s="301" t="s">
        <v>516</v>
      </c>
      <c r="I87" s="301" t="s">
        <v>498</v>
      </c>
      <c r="J87" s="301">
        <v>50</v>
      </c>
      <c r="K87" s="315"/>
    </row>
    <row r="88" s="1" customFormat="1" ht="15" customHeight="1">
      <c r="B88" s="326"/>
      <c r="C88" s="301" t="s">
        <v>517</v>
      </c>
      <c r="D88" s="301"/>
      <c r="E88" s="301"/>
      <c r="F88" s="324" t="s">
        <v>502</v>
      </c>
      <c r="G88" s="325"/>
      <c r="H88" s="301" t="s">
        <v>518</v>
      </c>
      <c r="I88" s="301" t="s">
        <v>498</v>
      </c>
      <c r="J88" s="301">
        <v>20</v>
      </c>
      <c r="K88" s="315"/>
    </row>
    <row r="89" s="1" customFormat="1" ht="15" customHeight="1">
      <c r="B89" s="326"/>
      <c r="C89" s="301" t="s">
        <v>519</v>
      </c>
      <c r="D89" s="301"/>
      <c r="E89" s="301"/>
      <c r="F89" s="324" t="s">
        <v>502</v>
      </c>
      <c r="G89" s="325"/>
      <c r="H89" s="301" t="s">
        <v>520</v>
      </c>
      <c r="I89" s="301" t="s">
        <v>498</v>
      </c>
      <c r="J89" s="301">
        <v>20</v>
      </c>
      <c r="K89" s="315"/>
    </row>
    <row r="90" s="1" customFormat="1" ht="15" customHeight="1">
      <c r="B90" s="326"/>
      <c r="C90" s="301" t="s">
        <v>521</v>
      </c>
      <c r="D90" s="301"/>
      <c r="E90" s="301"/>
      <c r="F90" s="324" t="s">
        <v>502</v>
      </c>
      <c r="G90" s="325"/>
      <c r="H90" s="301" t="s">
        <v>522</v>
      </c>
      <c r="I90" s="301" t="s">
        <v>498</v>
      </c>
      <c r="J90" s="301">
        <v>50</v>
      </c>
      <c r="K90" s="315"/>
    </row>
    <row r="91" s="1" customFormat="1" ht="15" customHeight="1">
      <c r="B91" s="326"/>
      <c r="C91" s="301" t="s">
        <v>523</v>
      </c>
      <c r="D91" s="301"/>
      <c r="E91" s="301"/>
      <c r="F91" s="324" t="s">
        <v>502</v>
      </c>
      <c r="G91" s="325"/>
      <c r="H91" s="301" t="s">
        <v>523</v>
      </c>
      <c r="I91" s="301" t="s">
        <v>498</v>
      </c>
      <c r="J91" s="301">
        <v>50</v>
      </c>
      <c r="K91" s="315"/>
    </row>
    <row r="92" s="1" customFormat="1" ht="15" customHeight="1">
      <c r="B92" s="326"/>
      <c r="C92" s="301" t="s">
        <v>524</v>
      </c>
      <c r="D92" s="301"/>
      <c r="E92" s="301"/>
      <c r="F92" s="324" t="s">
        <v>502</v>
      </c>
      <c r="G92" s="325"/>
      <c r="H92" s="301" t="s">
        <v>525</v>
      </c>
      <c r="I92" s="301" t="s">
        <v>498</v>
      </c>
      <c r="J92" s="301">
        <v>255</v>
      </c>
      <c r="K92" s="315"/>
    </row>
    <row r="93" s="1" customFormat="1" ht="15" customHeight="1">
      <c r="B93" s="326"/>
      <c r="C93" s="301" t="s">
        <v>526</v>
      </c>
      <c r="D93" s="301"/>
      <c r="E93" s="301"/>
      <c r="F93" s="324" t="s">
        <v>496</v>
      </c>
      <c r="G93" s="325"/>
      <c r="H93" s="301" t="s">
        <v>527</v>
      </c>
      <c r="I93" s="301" t="s">
        <v>528</v>
      </c>
      <c r="J93" s="301"/>
      <c r="K93" s="315"/>
    </row>
    <row r="94" s="1" customFormat="1" ht="15" customHeight="1">
      <c r="B94" s="326"/>
      <c r="C94" s="301" t="s">
        <v>529</v>
      </c>
      <c r="D94" s="301"/>
      <c r="E94" s="301"/>
      <c r="F94" s="324" t="s">
        <v>496</v>
      </c>
      <c r="G94" s="325"/>
      <c r="H94" s="301" t="s">
        <v>530</v>
      </c>
      <c r="I94" s="301" t="s">
        <v>531</v>
      </c>
      <c r="J94" s="301"/>
      <c r="K94" s="315"/>
    </row>
    <row r="95" s="1" customFormat="1" ht="15" customHeight="1">
      <c r="B95" s="326"/>
      <c r="C95" s="301" t="s">
        <v>532</v>
      </c>
      <c r="D95" s="301"/>
      <c r="E95" s="301"/>
      <c r="F95" s="324" t="s">
        <v>496</v>
      </c>
      <c r="G95" s="325"/>
      <c r="H95" s="301" t="s">
        <v>532</v>
      </c>
      <c r="I95" s="301" t="s">
        <v>531</v>
      </c>
      <c r="J95" s="301"/>
      <c r="K95" s="315"/>
    </row>
    <row r="96" s="1" customFormat="1" ht="15" customHeight="1">
      <c r="B96" s="326"/>
      <c r="C96" s="301" t="s">
        <v>38</v>
      </c>
      <c r="D96" s="301"/>
      <c r="E96" s="301"/>
      <c r="F96" s="324" t="s">
        <v>496</v>
      </c>
      <c r="G96" s="325"/>
      <c r="H96" s="301" t="s">
        <v>533</v>
      </c>
      <c r="I96" s="301" t="s">
        <v>531</v>
      </c>
      <c r="J96" s="301"/>
      <c r="K96" s="315"/>
    </row>
    <row r="97" s="1" customFormat="1" ht="15" customHeight="1">
      <c r="B97" s="326"/>
      <c r="C97" s="301" t="s">
        <v>48</v>
      </c>
      <c r="D97" s="301"/>
      <c r="E97" s="301"/>
      <c r="F97" s="324" t="s">
        <v>496</v>
      </c>
      <c r="G97" s="325"/>
      <c r="H97" s="301" t="s">
        <v>534</v>
      </c>
      <c r="I97" s="301" t="s">
        <v>531</v>
      </c>
      <c r="J97" s="301"/>
      <c r="K97" s="315"/>
    </row>
    <row r="98" s="1" customFormat="1" ht="15" customHeight="1">
      <c r="B98" s="329"/>
      <c r="C98" s="330"/>
      <c r="D98" s="330"/>
      <c r="E98" s="330"/>
      <c r="F98" s="330"/>
      <c r="G98" s="330"/>
      <c r="H98" s="330"/>
      <c r="I98" s="330"/>
      <c r="J98" s="330"/>
      <c r="K98" s="331"/>
    </row>
    <row r="99" s="1" customFormat="1" ht="18.75" customHeight="1">
      <c r="B99" s="332"/>
      <c r="C99" s="333"/>
      <c r="D99" s="333"/>
      <c r="E99" s="333"/>
      <c r="F99" s="333"/>
      <c r="G99" s="333"/>
      <c r="H99" s="333"/>
      <c r="I99" s="333"/>
      <c r="J99" s="333"/>
      <c r="K99" s="332"/>
    </row>
    <row r="100" s="1" customFormat="1" ht="18.75" customHeight="1">
      <c r="B100" s="309"/>
      <c r="C100" s="309"/>
      <c r="D100" s="309"/>
      <c r="E100" s="309"/>
      <c r="F100" s="309"/>
      <c r="G100" s="309"/>
      <c r="H100" s="309"/>
      <c r="I100" s="309"/>
      <c r="J100" s="309"/>
      <c r="K100" s="309"/>
    </row>
    <row r="101" s="1" customFormat="1" ht="7.5" customHeight="1">
      <c r="B101" s="310"/>
      <c r="C101" s="311"/>
      <c r="D101" s="311"/>
      <c r="E101" s="311"/>
      <c r="F101" s="311"/>
      <c r="G101" s="311"/>
      <c r="H101" s="311"/>
      <c r="I101" s="311"/>
      <c r="J101" s="311"/>
      <c r="K101" s="312"/>
    </row>
    <row r="102" s="1" customFormat="1" ht="45" customHeight="1">
      <c r="B102" s="313"/>
      <c r="C102" s="314" t="s">
        <v>535</v>
      </c>
      <c r="D102" s="314"/>
      <c r="E102" s="314"/>
      <c r="F102" s="314"/>
      <c r="G102" s="314"/>
      <c r="H102" s="314"/>
      <c r="I102" s="314"/>
      <c r="J102" s="314"/>
      <c r="K102" s="315"/>
    </row>
    <row r="103" s="1" customFormat="1" ht="17.25" customHeight="1">
      <c r="B103" s="313"/>
      <c r="C103" s="316" t="s">
        <v>490</v>
      </c>
      <c r="D103" s="316"/>
      <c r="E103" s="316"/>
      <c r="F103" s="316" t="s">
        <v>491</v>
      </c>
      <c r="G103" s="317"/>
      <c r="H103" s="316" t="s">
        <v>54</v>
      </c>
      <c r="I103" s="316" t="s">
        <v>57</v>
      </c>
      <c r="J103" s="316" t="s">
        <v>492</v>
      </c>
      <c r="K103" s="315"/>
    </row>
    <row r="104" s="1" customFormat="1" ht="17.25" customHeight="1">
      <c r="B104" s="313"/>
      <c r="C104" s="318" t="s">
        <v>493</v>
      </c>
      <c r="D104" s="318"/>
      <c r="E104" s="318"/>
      <c r="F104" s="319" t="s">
        <v>494</v>
      </c>
      <c r="G104" s="320"/>
      <c r="H104" s="318"/>
      <c r="I104" s="318"/>
      <c r="J104" s="318" t="s">
        <v>495</v>
      </c>
      <c r="K104" s="315"/>
    </row>
    <row r="105" s="1" customFormat="1" ht="5.25" customHeight="1">
      <c r="B105" s="313"/>
      <c r="C105" s="316"/>
      <c r="D105" s="316"/>
      <c r="E105" s="316"/>
      <c r="F105" s="316"/>
      <c r="G105" s="334"/>
      <c r="H105" s="316"/>
      <c r="I105" s="316"/>
      <c r="J105" s="316"/>
      <c r="K105" s="315"/>
    </row>
    <row r="106" s="1" customFormat="1" ht="15" customHeight="1">
      <c r="B106" s="313"/>
      <c r="C106" s="301" t="s">
        <v>53</v>
      </c>
      <c r="D106" s="323"/>
      <c r="E106" s="323"/>
      <c r="F106" s="324" t="s">
        <v>496</v>
      </c>
      <c r="G106" s="301"/>
      <c r="H106" s="301" t="s">
        <v>536</v>
      </c>
      <c r="I106" s="301" t="s">
        <v>498</v>
      </c>
      <c r="J106" s="301">
        <v>20</v>
      </c>
      <c r="K106" s="315"/>
    </row>
    <row r="107" s="1" customFormat="1" ht="15" customHeight="1">
      <c r="B107" s="313"/>
      <c r="C107" s="301" t="s">
        <v>499</v>
      </c>
      <c r="D107" s="301"/>
      <c r="E107" s="301"/>
      <c r="F107" s="324" t="s">
        <v>496</v>
      </c>
      <c r="G107" s="301"/>
      <c r="H107" s="301" t="s">
        <v>536</v>
      </c>
      <c r="I107" s="301" t="s">
        <v>498</v>
      </c>
      <c r="J107" s="301">
        <v>120</v>
      </c>
      <c r="K107" s="315"/>
    </row>
    <row r="108" s="1" customFormat="1" ht="15" customHeight="1">
      <c r="B108" s="326"/>
      <c r="C108" s="301" t="s">
        <v>501</v>
      </c>
      <c r="D108" s="301"/>
      <c r="E108" s="301"/>
      <c r="F108" s="324" t="s">
        <v>502</v>
      </c>
      <c r="G108" s="301"/>
      <c r="H108" s="301" t="s">
        <v>536</v>
      </c>
      <c r="I108" s="301" t="s">
        <v>498</v>
      </c>
      <c r="J108" s="301">
        <v>50</v>
      </c>
      <c r="K108" s="315"/>
    </row>
    <row r="109" s="1" customFormat="1" ht="15" customHeight="1">
      <c r="B109" s="326"/>
      <c r="C109" s="301" t="s">
        <v>504</v>
      </c>
      <c r="D109" s="301"/>
      <c r="E109" s="301"/>
      <c r="F109" s="324" t="s">
        <v>496</v>
      </c>
      <c r="G109" s="301"/>
      <c r="H109" s="301" t="s">
        <v>536</v>
      </c>
      <c r="I109" s="301" t="s">
        <v>506</v>
      </c>
      <c r="J109" s="301"/>
      <c r="K109" s="315"/>
    </row>
    <row r="110" s="1" customFormat="1" ht="15" customHeight="1">
      <c r="B110" s="326"/>
      <c r="C110" s="301" t="s">
        <v>515</v>
      </c>
      <c r="D110" s="301"/>
      <c r="E110" s="301"/>
      <c r="F110" s="324" t="s">
        <v>502</v>
      </c>
      <c r="G110" s="301"/>
      <c r="H110" s="301" t="s">
        <v>536</v>
      </c>
      <c r="I110" s="301" t="s">
        <v>498</v>
      </c>
      <c r="J110" s="301">
        <v>50</v>
      </c>
      <c r="K110" s="315"/>
    </row>
    <row r="111" s="1" customFormat="1" ht="15" customHeight="1">
      <c r="B111" s="326"/>
      <c r="C111" s="301" t="s">
        <v>523</v>
      </c>
      <c r="D111" s="301"/>
      <c r="E111" s="301"/>
      <c r="F111" s="324" t="s">
        <v>502</v>
      </c>
      <c r="G111" s="301"/>
      <c r="H111" s="301" t="s">
        <v>536</v>
      </c>
      <c r="I111" s="301" t="s">
        <v>498</v>
      </c>
      <c r="J111" s="301">
        <v>50</v>
      </c>
      <c r="K111" s="315"/>
    </row>
    <row r="112" s="1" customFormat="1" ht="15" customHeight="1">
      <c r="B112" s="326"/>
      <c r="C112" s="301" t="s">
        <v>521</v>
      </c>
      <c r="D112" s="301"/>
      <c r="E112" s="301"/>
      <c r="F112" s="324" t="s">
        <v>502</v>
      </c>
      <c r="G112" s="301"/>
      <c r="H112" s="301" t="s">
        <v>536</v>
      </c>
      <c r="I112" s="301" t="s">
        <v>498</v>
      </c>
      <c r="J112" s="301">
        <v>50</v>
      </c>
      <c r="K112" s="315"/>
    </row>
    <row r="113" s="1" customFormat="1" ht="15" customHeight="1">
      <c r="B113" s="326"/>
      <c r="C113" s="301" t="s">
        <v>53</v>
      </c>
      <c r="D113" s="301"/>
      <c r="E113" s="301"/>
      <c r="F113" s="324" t="s">
        <v>496</v>
      </c>
      <c r="G113" s="301"/>
      <c r="H113" s="301" t="s">
        <v>537</v>
      </c>
      <c r="I113" s="301" t="s">
        <v>498</v>
      </c>
      <c r="J113" s="301">
        <v>20</v>
      </c>
      <c r="K113" s="315"/>
    </row>
    <row r="114" s="1" customFormat="1" ht="15" customHeight="1">
      <c r="B114" s="326"/>
      <c r="C114" s="301" t="s">
        <v>538</v>
      </c>
      <c r="D114" s="301"/>
      <c r="E114" s="301"/>
      <c r="F114" s="324" t="s">
        <v>496</v>
      </c>
      <c r="G114" s="301"/>
      <c r="H114" s="301" t="s">
        <v>539</v>
      </c>
      <c r="I114" s="301" t="s">
        <v>498</v>
      </c>
      <c r="J114" s="301">
        <v>120</v>
      </c>
      <c r="K114" s="315"/>
    </row>
    <row r="115" s="1" customFormat="1" ht="15" customHeight="1">
      <c r="B115" s="326"/>
      <c r="C115" s="301" t="s">
        <v>38</v>
      </c>
      <c r="D115" s="301"/>
      <c r="E115" s="301"/>
      <c r="F115" s="324" t="s">
        <v>496</v>
      </c>
      <c r="G115" s="301"/>
      <c r="H115" s="301" t="s">
        <v>540</v>
      </c>
      <c r="I115" s="301" t="s">
        <v>531</v>
      </c>
      <c r="J115" s="301"/>
      <c r="K115" s="315"/>
    </row>
    <row r="116" s="1" customFormat="1" ht="15" customHeight="1">
      <c r="B116" s="326"/>
      <c r="C116" s="301" t="s">
        <v>48</v>
      </c>
      <c r="D116" s="301"/>
      <c r="E116" s="301"/>
      <c r="F116" s="324" t="s">
        <v>496</v>
      </c>
      <c r="G116" s="301"/>
      <c r="H116" s="301" t="s">
        <v>541</v>
      </c>
      <c r="I116" s="301" t="s">
        <v>531</v>
      </c>
      <c r="J116" s="301"/>
      <c r="K116" s="315"/>
    </row>
    <row r="117" s="1" customFormat="1" ht="15" customHeight="1">
      <c r="B117" s="326"/>
      <c r="C117" s="301" t="s">
        <v>57</v>
      </c>
      <c r="D117" s="301"/>
      <c r="E117" s="301"/>
      <c r="F117" s="324" t="s">
        <v>496</v>
      </c>
      <c r="G117" s="301"/>
      <c r="H117" s="301" t="s">
        <v>542</v>
      </c>
      <c r="I117" s="301" t="s">
        <v>543</v>
      </c>
      <c r="J117" s="301"/>
      <c r="K117" s="315"/>
    </row>
    <row r="118" s="1" customFormat="1" ht="15" customHeight="1">
      <c r="B118" s="329"/>
      <c r="C118" s="335"/>
      <c r="D118" s="335"/>
      <c r="E118" s="335"/>
      <c r="F118" s="335"/>
      <c r="G118" s="335"/>
      <c r="H118" s="335"/>
      <c r="I118" s="335"/>
      <c r="J118" s="335"/>
      <c r="K118" s="331"/>
    </row>
    <row r="119" s="1" customFormat="1" ht="18.75" customHeight="1">
      <c r="B119" s="336"/>
      <c r="C119" s="337"/>
      <c r="D119" s="337"/>
      <c r="E119" s="337"/>
      <c r="F119" s="338"/>
      <c r="G119" s="337"/>
      <c r="H119" s="337"/>
      <c r="I119" s="337"/>
      <c r="J119" s="337"/>
      <c r="K119" s="336"/>
    </row>
    <row r="120" s="1" customFormat="1" ht="18.75" customHeight="1">
      <c r="B120" s="309"/>
      <c r="C120" s="309"/>
      <c r="D120" s="309"/>
      <c r="E120" s="309"/>
      <c r="F120" s="309"/>
      <c r="G120" s="309"/>
      <c r="H120" s="309"/>
      <c r="I120" s="309"/>
      <c r="J120" s="309"/>
      <c r="K120" s="309"/>
    </row>
    <row r="121" s="1" customFormat="1" ht="7.5" customHeight="1">
      <c r="B121" s="339"/>
      <c r="C121" s="340"/>
      <c r="D121" s="340"/>
      <c r="E121" s="340"/>
      <c r="F121" s="340"/>
      <c r="G121" s="340"/>
      <c r="H121" s="340"/>
      <c r="I121" s="340"/>
      <c r="J121" s="340"/>
      <c r="K121" s="341"/>
    </row>
    <row r="122" s="1" customFormat="1" ht="45" customHeight="1">
      <c r="B122" s="342"/>
      <c r="C122" s="292" t="s">
        <v>544</v>
      </c>
      <c r="D122" s="292"/>
      <c r="E122" s="292"/>
      <c r="F122" s="292"/>
      <c r="G122" s="292"/>
      <c r="H122" s="292"/>
      <c r="I122" s="292"/>
      <c r="J122" s="292"/>
      <c r="K122" s="343"/>
    </row>
    <row r="123" s="1" customFormat="1" ht="17.25" customHeight="1">
      <c r="B123" s="344"/>
      <c r="C123" s="316" t="s">
        <v>490</v>
      </c>
      <c r="D123" s="316"/>
      <c r="E123" s="316"/>
      <c r="F123" s="316" t="s">
        <v>491</v>
      </c>
      <c r="G123" s="317"/>
      <c r="H123" s="316" t="s">
        <v>54</v>
      </c>
      <c r="I123" s="316" t="s">
        <v>57</v>
      </c>
      <c r="J123" s="316" t="s">
        <v>492</v>
      </c>
      <c r="K123" s="345"/>
    </row>
    <row r="124" s="1" customFormat="1" ht="17.25" customHeight="1">
      <c r="B124" s="344"/>
      <c r="C124" s="318" t="s">
        <v>493</v>
      </c>
      <c r="D124" s="318"/>
      <c r="E124" s="318"/>
      <c r="F124" s="319" t="s">
        <v>494</v>
      </c>
      <c r="G124" s="320"/>
      <c r="H124" s="318"/>
      <c r="I124" s="318"/>
      <c r="J124" s="318" t="s">
        <v>495</v>
      </c>
      <c r="K124" s="345"/>
    </row>
    <row r="125" s="1" customFormat="1" ht="5.25" customHeight="1">
      <c r="B125" s="346"/>
      <c r="C125" s="321"/>
      <c r="D125" s="321"/>
      <c r="E125" s="321"/>
      <c r="F125" s="321"/>
      <c r="G125" s="347"/>
      <c r="H125" s="321"/>
      <c r="I125" s="321"/>
      <c r="J125" s="321"/>
      <c r="K125" s="348"/>
    </row>
    <row r="126" s="1" customFormat="1" ht="15" customHeight="1">
      <c r="B126" s="346"/>
      <c r="C126" s="301" t="s">
        <v>499</v>
      </c>
      <c r="D126" s="323"/>
      <c r="E126" s="323"/>
      <c r="F126" s="324" t="s">
        <v>496</v>
      </c>
      <c r="G126" s="301"/>
      <c r="H126" s="301" t="s">
        <v>536</v>
      </c>
      <c r="I126" s="301" t="s">
        <v>498</v>
      </c>
      <c r="J126" s="301">
        <v>120</v>
      </c>
      <c r="K126" s="349"/>
    </row>
    <row r="127" s="1" customFormat="1" ht="15" customHeight="1">
      <c r="B127" s="346"/>
      <c r="C127" s="301" t="s">
        <v>545</v>
      </c>
      <c r="D127" s="301"/>
      <c r="E127" s="301"/>
      <c r="F127" s="324" t="s">
        <v>496</v>
      </c>
      <c r="G127" s="301"/>
      <c r="H127" s="301" t="s">
        <v>546</v>
      </c>
      <c r="I127" s="301" t="s">
        <v>498</v>
      </c>
      <c r="J127" s="301" t="s">
        <v>547</v>
      </c>
      <c r="K127" s="349"/>
    </row>
    <row r="128" s="1" customFormat="1" ht="15" customHeight="1">
      <c r="B128" s="346"/>
      <c r="C128" s="301" t="s">
        <v>444</v>
      </c>
      <c r="D128" s="301"/>
      <c r="E128" s="301"/>
      <c r="F128" s="324" t="s">
        <v>496</v>
      </c>
      <c r="G128" s="301"/>
      <c r="H128" s="301" t="s">
        <v>548</v>
      </c>
      <c r="I128" s="301" t="s">
        <v>498</v>
      </c>
      <c r="J128" s="301" t="s">
        <v>547</v>
      </c>
      <c r="K128" s="349"/>
    </row>
    <row r="129" s="1" customFormat="1" ht="15" customHeight="1">
      <c r="B129" s="346"/>
      <c r="C129" s="301" t="s">
        <v>507</v>
      </c>
      <c r="D129" s="301"/>
      <c r="E129" s="301"/>
      <c r="F129" s="324" t="s">
        <v>502</v>
      </c>
      <c r="G129" s="301"/>
      <c r="H129" s="301" t="s">
        <v>508</v>
      </c>
      <c r="I129" s="301" t="s">
        <v>498</v>
      </c>
      <c r="J129" s="301">
        <v>15</v>
      </c>
      <c r="K129" s="349"/>
    </row>
    <row r="130" s="1" customFormat="1" ht="15" customHeight="1">
      <c r="B130" s="346"/>
      <c r="C130" s="327" t="s">
        <v>509</v>
      </c>
      <c r="D130" s="327"/>
      <c r="E130" s="327"/>
      <c r="F130" s="328" t="s">
        <v>502</v>
      </c>
      <c r="G130" s="327"/>
      <c r="H130" s="327" t="s">
        <v>510</v>
      </c>
      <c r="I130" s="327" t="s">
        <v>498</v>
      </c>
      <c r="J130" s="327">
        <v>15</v>
      </c>
      <c r="K130" s="349"/>
    </row>
    <row r="131" s="1" customFormat="1" ht="15" customHeight="1">
      <c r="B131" s="346"/>
      <c r="C131" s="327" t="s">
        <v>511</v>
      </c>
      <c r="D131" s="327"/>
      <c r="E131" s="327"/>
      <c r="F131" s="328" t="s">
        <v>502</v>
      </c>
      <c r="G131" s="327"/>
      <c r="H131" s="327" t="s">
        <v>512</v>
      </c>
      <c r="I131" s="327" t="s">
        <v>498</v>
      </c>
      <c r="J131" s="327">
        <v>20</v>
      </c>
      <c r="K131" s="349"/>
    </row>
    <row r="132" s="1" customFormat="1" ht="15" customHeight="1">
      <c r="B132" s="346"/>
      <c r="C132" s="327" t="s">
        <v>513</v>
      </c>
      <c r="D132" s="327"/>
      <c r="E132" s="327"/>
      <c r="F132" s="328" t="s">
        <v>502</v>
      </c>
      <c r="G132" s="327"/>
      <c r="H132" s="327" t="s">
        <v>514</v>
      </c>
      <c r="I132" s="327" t="s">
        <v>498</v>
      </c>
      <c r="J132" s="327">
        <v>20</v>
      </c>
      <c r="K132" s="349"/>
    </row>
    <row r="133" s="1" customFormat="1" ht="15" customHeight="1">
      <c r="B133" s="346"/>
      <c r="C133" s="301" t="s">
        <v>501</v>
      </c>
      <c r="D133" s="301"/>
      <c r="E133" s="301"/>
      <c r="F133" s="324" t="s">
        <v>502</v>
      </c>
      <c r="G133" s="301"/>
      <c r="H133" s="301" t="s">
        <v>536</v>
      </c>
      <c r="I133" s="301" t="s">
        <v>498</v>
      </c>
      <c r="J133" s="301">
        <v>50</v>
      </c>
      <c r="K133" s="349"/>
    </row>
    <row r="134" s="1" customFormat="1" ht="15" customHeight="1">
      <c r="B134" s="346"/>
      <c r="C134" s="301" t="s">
        <v>515</v>
      </c>
      <c r="D134" s="301"/>
      <c r="E134" s="301"/>
      <c r="F134" s="324" t="s">
        <v>502</v>
      </c>
      <c r="G134" s="301"/>
      <c r="H134" s="301" t="s">
        <v>536</v>
      </c>
      <c r="I134" s="301" t="s">
        <v>498</v>
      </c>
      <c r="J134" s="301">
        <v>50</v>
      </c>
      <c r="K134" s="349"/>
    </row>
    <row r="135" s="1" customFormat="1" ht="15" customHeight="1">
      <c r="B135" s="346"/>
      <c r="C135" s="301" t="s">
        <v>521</v>
      </c>
      <c r="D135" s="301"/>
      <c r="E135" s="301"/>
      <c r="F135" s="324" t="s">
        <v>502</v>
      </c>
      <c r="G135" s="301"/>
      <c r="H135" s="301" t="s">
        <v>536</v>
      </c>
      <c r="I135" s="301" t="s">
        <v>498</v>
      </c>
      <c r="J135" s="301">
        <v>50</v>
      </c>
      <c r="K135" s="349"/>
    </row>
    <row r="136" s="1" customFormat="1" ht="15" customHeight="1">
      <c r="B136" s="346"/>
      <c r="C136" s="301" t="s">
        <v>523</v>
      </c>
      <c r="D136" s="301"/>
      <c r="E136" s="301"/>
      <c r="F136" s="324" t="s">
        <v>502</v>
      </c>
      <c r="G136" s="301"/>
      <c r="H136" s="301" t="s">
        <v>536</v>
      </c>
      <c r="I136" s="301" t="s">
        <v>498</v>
      </c>
      <c r="J136" s="301">
        <v>50</v>
      </c>
      <c r="K136" s="349"/>
    </row>
    <row r="137" s="1" customFormat="1" ht="15" customHeight="1">
      <c r="B137" s="346"/>
      <c r="C137" s="301" t="s">
        <v>524</v>
      </c>
      <c r="D137" s="301"/>
      <c r="E137" s="301"/>
      <c r="F137" s="324" t="s">
        <v>502</v>
      </c>
      <c r="G137" s="301"/>
      <c r="H137" s="301" t="s">
        <v>549</v>
      </c>
      <c r="I137" s="301" t="s">
        <v>498</v>
      </c>
      <c r="J137" s="301">
        <v>255</v>
      </c>
      <c r="K137" s="349"/>
    </row>
    <row r="138" s="1" customFormat="1" ht="15" customHeight="1">
      <c r="B138" s="346"/>
      <c r="C138" s="301" t="s">
        <v>526</v>
      </c>
      <c r="D138" s="301"/>
      <c r="E138" s="301"/>
      <c r="F138" s="324" t="s">
        <v>496</v>
      </c>
      <c r="G138" s="301"/>
      <c r="H138" s="301" t="s">
        <v>550</v>
      </c>
      <c r="I138" s="301" t="s">
        <v>528</v>
      </c>
      <c r="J138" s="301"/>
      <c r="K138" s="349"/>
    </row>
    <row r="139" s="1" customFormat="1" ht="15" customHeight="1">
      <c r="B139" s="346"/>
      <c r="C139" s="301" t="s">
        <v>529</v>
      </c>
      <c r="D139" s="301"/>
      <c r="E139" s="301"/>
      <c r="F139" s="324" t="s">
        <v>496</v>
      </c>
      <c r="G139" s="301"/>
      <c r="H139" s="301" t="s">
        <v>551</v>
      </c>
      <c r="I139" s="301" t="s">
        <v>531</v>
      </c>
      <c r="J139" s="301"/>
      <c r="K139" s="349"/>
    </row>
    <row r="140" s="1" customFormat="1" ht="15" customHeight="1">
      <c r="B140" s="346"/>
      <c r="C140" s="301" t="s">
        <v>532</v>
      </c>
      <c r="D140" s="301"/>
      <c r="E140" s="301"/>
      <c r="F140" s="324" t="s">
        <v>496</v>
      </c>
      <c r="G140" s="301"/>
      <c r="H140" s="301" t="s">
        <v>532</v>
      </c>
      <c r="I140" s="301" t="s">
        <v>531</v>
      </c>
      <c r="J140" s="301"/>
      <c r="K140" s="349"/>
    </row>
    <row r="141" s="1" customFormat="1" ht="15" customHeight="1">
      <c r="B141" s="346"/>
      <c r="C141" s="301" t="s">
        <v>38</v>
      </c>
      <c r="D141" s="301"/>
      <c r="E141" s="301"/>
      <c r="F141" s="324" t="s">
        <v>496</v>
      </c>
      <c r="G141" s="301"/>
      <c r="H141" s="301" t="s">
        <v>552</v>
      </c>
      <c r="I141" s="301" t="s">
        <v>531</v>
      </c>
      <c r="J141" s="301"/>
      <c r="K141" s="349"/>
    </row>
    <row r="142" s="1" customFormat="1" ht="15" customHeight="1">
      <c r="B142" s="346"/>
      <c r="C142" s="301" t="s">
        <v>553</v>
      </c>
      <c r="D142" s="301"/>
      <c r="E142" s="301"/>
      <c r="F142" s="324" t="s">
        <v>496</v>
      </c>
      <c r="G142" s="301"/>
      <c r="H142" s="301" t="s">
        <v>554</v>
      </c>
      <c r="I142" s="301" t="s">
        <v>531</v>
      </c>
      <c r="J142" s="301"/>
      <c r="K142" s="349"/>
    </row>
    <row r="143" s="1" customFormat="1" ht="15" customHeight="1">
      <c r="B143" s="350"/>
      <c r="C143" s="351"/>
      <c r="D143" s="351"/>
      <c r="E143" s="351"/>
      <c r="F143" s="351"/>
      <c r="G143" s="351"/>
      <c r="H143" s="351"/>
      <c r="I143" s="351"/>
      <c r="J143" s="351"/>
      <c r="K143" s="352"/>
    </row>
    <row r="144" s="1" customFormat="1" ht="18.75" customHeight="1">
      <c r="B144" s="337"/>
      <c r="C144" s="337"/>
      <c r="D144" s="337"/>
      <c r="E144" s="337"/>
      <c r="F144" s="338"/>
      <c r="G144" s="337"/>
      <c r="H144" s="337"/>
      <c r="I144" s="337"/>
      <c r="J144" s="337"/>
      <c r="K144" s="337"/>
    </row>
    <row r="145" s="1" customFormat="1" ht="18.75" customHeight="1">
      <c r="B145" s="309"/>
      <c r="C145" s="309"/>
      <c r="D145" s="309"/>
      <c r="E145" s="309"/>
      <c r="F145" s="309"/>
      <c r="G145" s="309"/>
      <c r="H145" s="309"/>
      <c r="I145" s="309"/>
      <c r="J145" s="309"/>
      <c r="K145" s="309"/>
    </row>
    <row r="146" s="1" customFormat="1" ht="7.5" customHeight="1">
      <c r="B146" s="310"/>
      <c r="C146" s="311"/>
      <c r="D146" s="311"/>
      <c r="E146" s="311"/>
      <c r="F146" s="311"/>
      <c r="G146" s="311"/>
      <c r="H146" s="311"/>
      <c r="I146" s="311"/>
      <c r="J146" s="311"/>
      <c r="K146" s="312"/>
    </row>
    <row r="147" s="1" customFormat="1" ht="45" customHeight="1">
      <c r="B147" s="313"/>
      <c r="C147" s="314" t="s">
        <v>555</v>
      </c>
      <c r="D147" s="314"/>
      <c r="E147" s="314"/>
      <c r="F147" s="314"/>
      <c r="G147" s="314"/>
      <c r="H147" s="314"/>
      <c r="I147" s="314"/>
      <c r="J147" s="314"/>
      <c r="K147" s="315"/>
    </row>
    <row r="148" s="1" customFormat="1" ht="17.25" customHeight="1">
      <c r="B148" s="313"/>
      <c r="C148" s="316" t="s">
        <v>490</v>
      </c>
      <c r="D148" s="316"/>
      <c r="E148" s="316"/>
      <c r="F148" s="316" t="s">
        <v>491</v>
      </c>
      <c r="G148" s="317"/>
      <c r="H148" s="316" t="s">
        <v>54</v>
      </c>
      <c r="I148" s="316" t="s">
        <v>57</v>
      </c>
      <c r="J148" s="316" t="s">
        <v>492</v>
      </c>
      <c r="K148" s="315"/>
    </row>
    <row r="149" s="1" customFormat="1" ht="17.25" customHeight="1">
      <c r="B149" s="313"/>
      <c r="C149" s="318" t="s">
        <v>493</v>
      </c>
      <c r="D149" s="318"/>
      <c r="E149" s="318"/>
      <c r="F149" s="319" t="s">
        <v>494</v>
      </c>
      <c r="G149" s="320"/>
      <c r="H149" s="318"/>
      <c r="I149" s="318"/>
      <c r="J149" s="318" t="s">
        <v>495</v>
      </c>
      <c r="K149" s="315"/>
    </row>
    <row r="150" s="1" customFormat="1" ht="5.25" customHeight="1">
      <c r="B150" s="326"/>
      <c r="C150" s="321"/>
      <c r="D150" s="321"/>
      <c r="E150" s="321"/>
      <c r="F150" s="321"/>
      <c r="G150" s="322"/>
      <c r="H150" s="321"/>
      <c r="I150" s="321"/>
      <c r="J150" s="321"/>
      <c r="K150" s="349"/>
    </row>
    <row r="151" s="1" customFormat="1" ht="15" customHeight="1">
      <c r="B151" s="326"/>
      <c r="C151" s="353" t="s">
        <v>499</v>
      </c>
      <c r="D151" s="301"/>
      <c r="E151" s="301"/>
      <c r="F151" s="354" t="s">
        <v>496</v>
      </c>
      <c r="G151" s="301"/>
      <c r="H151" s="353" t="s">
        <v>536</v>
      </c>
      <c r="I151" s="353" t="s">
        <v>498</v>
      </c>
      <c r="J151" s="353">
        <v>120</v>
      </c>
      <c r="K151" s="349"/>
    </row>
    <row r="152" s="1" customFormat="1" ht="15" customHeight="1">
      <c r="B152" s="326"/>
      <c r="C152" s="353" t="s">
        <v>545</v>
      </c>
      <c r="D152" s="301"/>
      <c r="E152" s="301"/>
      <c r="F152" s="354" t="s">
        <v>496</v>
      </c>
      <c r="G152" s="301"/>
      <c r="H152" s="353" t="s">
        <v>556</v>
      </c>
      <c r="I152" s="353" t="s">
        <v>498</v>
      </c>
      <c r="J152" s="353" t="s">
        <v>547</v>
      </c>
      <c r="K152" s="349"/>
    </row>
    <row r="153" s="1" customFormat="1" ht="15" customHeight="1">
      <c r="B153" s="326"/>
      <c r="C153" s="353" t="s">
        <v>444</v>
      </c>
      <c r="D153" s="301"/>
      <c r="E153" s="301"/>
      <c r="F153" s="354" t="s">
        <v>496</v>
      </c>
      <c r="G153" s="301"/>
      <c r="H153" s="353" t="s">
        <v>557</v>
      </c>
      <c r="I153" s="353" t="s">
        <v>498</v>
      </c>
      <c r="J153" s="353" t="s">
        <v>547</v>
      </c>
      <c r="K153" s="349"/>
    </row>
    <row r="154" s="1" customFormat="1" ht="15" customHeight="1">
      <c r="B154" s="326"/>
      <c r="C154" s="353" t="s">
        <v>501</v>
      </c>
      <c r="D154" s="301"/>
      <c r="E154" s="301"/>
      <c r="F154" s="354" t="s">
        <v>502</v>
      </c>
      <c r="G154" s="301"/>
      <c r="H154" s="353" t="s">
        <v>536</v>
      </c>
      <c r="I154" s="353" t="s">
        <v>498</v>
      </c>
      <c r="J154" s="353">
        <v>50</v>
      </c>
      <c r="K154" s="349"/>
    </row>
    <row r="155" s="1" customFormat="1" ht="15" customHeight="1">
      <c r="B155" s="326"/>
      <c r="C155" s="353" t="s">
        <v>504</v>
      </c>
      <c r="D155" s="301"/>
      <c r="E155" s="301"/>
      <c r="F155" s="354" t="s">
        <v>496</v>
      </c>
      <c r="G155" s="301"/>
      <c r="H155" s="353" t="s">
        <v>536</v>
      </c>
      <c r="I155" s="353" t="s">
        <v>506</v>
      </c>
      <c r="J155" s="353"/>
      <c r="K155" s="349"/>
    </row>
    <row r="156" s="1" customFormat="1" ht="15" customHeight="1">
      <c r="B156" s="326"/>
      <c r="C156" s="353" t="s">
        <v>515</v>
      </c>
      <c r="D156" s="301"/>
      <c r="E156" s="301"/>
      <c r="F156" s="354" t="s">
        <v>502</v>
      </c>
      <c r="G156" s="301"/>
      <c r="H156" s="353" t="s">
        <v>536</v>
      </c>
      <c r="I156" s="353" t="s">
        <v>498</v>
      </c>
      <c r="J156" s="353">
        <v>50</v>
      </c>
      <c r="K156" s="349"/>
    </row>
    <row r="157" s="1" customFormat="1" ht="15" customHeight="1">
      <c r="B157" s="326"/>
      <c r="C157" s="353" t="s">
        <v>523</v>
      </c>
      <c r="D157" s="301"/>
      <c r="E157" s="301"/>
      <c r="F157" s="354" t="s">
        <v>502</v>
      </c>
      <c r="G157" s="301"/>
      <c r="H157" s="353" t="s">
        <v>536</v>
      </c>
      <c r="I157" s="353" t="s">
        <v>498</v>
      </c>
      <c r="J157" s="353">
        <v>50</v>
      </c>
      <c r="K157" s="349"/>
    </row>
    <row r="158" s="1" customFormat="1" ht="15" customHeight="1">
      <c r="B158" s="326"/>
      <c r="C158" s="353" t="s">
        <v>521</v>
      </c>
      <c r="D158" s="301"/>
      <c r="E158" s="301"/>
      <c r="F158" s="354" t="s">
        <v>502</v>
      </c>
      <c r="G158" s="301"/>
      <c r="H158" s="353" t="s">
        <v>536</v>
      </c>
      <c r="I158" s="353" t="s">
        <v>498</v>
      </c>
      <c r="J158" s="353">
        <v>50</v>
      </c>
      <c r="K158" s="349"/>
    </row>
    <row r="159" s="1" customFormat="1" ht="15" customHeight="1">
      <c r="B159" s="326"/>
      <c r="C159" s="353" t="s">
        <v>93</v>
      </c>
      <c r="D159" s="301"/>
      <c r="E159" s="301"/>
      <c r="F159" s="354" t="s">
        <v>496</v>
      </c>
      <c r="G159" s="301"/>
      <c r="H159" s="353" t="s">
        <v>558</v>
      </c>
      <c r="I159" s="353" t="s">
        <v>498</v>
      </c>
      <c r="J159" s="353" t="s">
        <v>559</v>
      </c>
      <c r="K159" s="349"/>
    </row>
    <row r="160" s="1" customFormat="1" ht="15" customHeight="1">
      <c r="B160" s="326"/>
      <c r="C160" s="353" t="s">
        <v>560</v>
      </c>
      <c r="D160" s="301"/>
      <c r="E160" s="301"/>
      <c r="F160" s="354" t="s">
        <v>496</v>
      </c>
      <c r="G160" s="301"/>
      <c r="H160" s="353" t="s">
        <v>561</v>
      </c>
      <c r="I160" s="353" t="s">
        <v>531</v>
      </c>
      <c r="J160" s="353"/>
      <c r="K160" s="349"/>
    </row>
    <row r="161" s="1" customFormat="1" ht="15" customHeight="1">
      <c r="B161" s="355"/>
      <c r="C161" s="335"/>
      <c r="D161" s="335"/>
      <c r="E161" s="335"/>
      <c r="F161" s="335"/>
      <c r="G161" s="335"/>
      <c r="H161" s="335"/>
      <c r="I161" s="335"/>
      <c r="J161" s="335"/>
      <c r="K161" s="356"/>
    </row>
    <row r="162" s="1" customFormat="1" ht="18.75" customHeight="1">
      <c r="B162" s="337"/>
      <c r="C162" s="347"/>
      <c r="D162" s="347"/>
      <c r="E162" s="347"/>
      <c r="F162" s="357"/>
      <c r="G162" s="347"/>
      <c r="H162" s="347"/>
      <c r="I162" s="347"/>
      <c r="J162" s="347"/>
      <c r="K162" s="337"/>
    </row>
    <row r="163" s="1" customFormat="1" ht="18.75" customHeight="1">
      <c r="B163" s="309"/>
      <c r="C163" s="309"/>
      <c r="D163" s="309"/>
      <c r="E163" s="309"/>
      <c r="F163" s="309"/>
      <c r="G163" s="309"/>
      <c r="H163" s="309"/>
      <c r="I163" s="309"/>
      <c r="J163" s="309"/>
      <c r="K163" s="309"/>
    </row>
    <row r="164" s="1" customFormat="1" ht="7.5" customHeight="1">
      <c r="B164" s="288"/>
      <c r="C164" s="289"/>
      <c r="D164" s="289"/>
      <c r="E164" s="289"/>
      <c r="F164" s="289"/>
      <c r="G164" s="289"/>
      <c r="H164" s="289"/>
      <c r="I164" s="289"/>
      <c r="J164" s="289"/>
      <c r="K164" s="290"/>
    </row>
    <row r="165" s="1" customFormat="1" ht="45" customHeight="1">
      <c r="B165" s="291"/>
      <c r="C165" s="292" t="s">
        <v>562</v>
      </c>
      <c r="D165" s="292"/>
      <c r="E165" s="292"/>
      <c r="F165" s="292"/>
      <c r="G165" s="292"/>
      <c r="H165" s="292"/>
      <c r="I165" s="292"/>
      <c r="J165" s="292"/>
      <c r="K165" s="293"/>
    </row>
    <row r="166" s="1" customFormat="1" ht="17.25" customHeight="1">
      <c r="B166" s="291"/>
      <c r="C166" s="316" t="s">
        <v>490</v>
      </c>
      <c r="D166" s="316"/>
      <c r="E166" s="316"/>
      <c r="F166" s="316" t="s">
        <v>491</v>
      </c>
      <c r="G166" s="358"/>
      <c r="H166" s="359" t="s">
        <v>54</v>
      </c>
      <c r="I166" s="359" t="s">
        <v>57</v>
      </c>
      <c r="J166" s="316" t="s">
        <v>492</v>
      </c>
      <c r="K166" s="293"/>
    </row>
    <row r="167" s="1" customFormat="1" ht="17.25" customHeight="1">
      <c r="B167" s="294"/>
      <c r="C167" s="318" t="s">
        <v>493</v>
      </c>
      <c r="D167" s="318"/>
      <c r="E167" s="318"/>
      <c r="F167" s="319" t="s">
        <v>494</v>
      </c>
      <c r="G167" s="360"/>
      <c r="H167" s="361"/>
      <c r="I167" s="361"/>
      <c r="J167" s="318" t="s">
        <v>495</v>
      </c>
      <c r="K167" s="296"/>
    </row>
    <row r="168" s="1" customFormat="1" ht="5.25" customHeight="1">
      <c r="B168" s="326"/>
      <c r="C168" s="321"/>
      <c r="D168" s="321"/>
      <c r="E168" s="321"/>
      <c r="F168" s="321"/>
      <c r="G168" s="322"/>
      <c r="H168" s="321"/>
      <c r="I168" s="321"/>
      <c r="J168" s="321"/>
      <c r="K168" s="349"/>
    </row>
    <row r="169" s="1" customFormat="1" ht="15" customHeight="1">
      <c r="B169" s="326"/>
      <c r="C169" s="301" t="s">
        <v>499</v>
      </c>
      <c r="D169" s="301"/>
      <c r="E169" s="301"/>
      <c r="F169" s="324" t="s">
        <v>496</v>
      </c>
      <c r="G169" s="301"/>
      <c r="H169" s="301" t="s">
        <v>536</v>
      </c>
      <c r="I169" s="301" t="s">
        <v>498</v>
      </c>
      <c r="J169" s="301">
        <v>120</v>
      </c>
      <c r="K169" s="349"/>
    </row>
    <row r="170" s="1" customFormat="1" ht="15" customHeight="1">
      <c r="B170" s="326"/>
      <c r="C170" s="301" t="s">
        <v>545</v>
      </c>
      <c r="D170" s="301"/>
      <c r="E170" s="301"/>
      <c r="F170" s="324" t="s">
        <v>496</v>
      </c>
      <c r="G170" s="301"/>
      <c r="H170" s="301" t="s">
        <v>546</v>
      </c>
      <c r="I170" s="301" t="s">
        <v>498</v>
      </c>
      <c r="J170" s="301" t="s">
        <v>547</v>
      </c>
      <c r="K170" s="349"/>
    </row>
    <row r="171" s="1" customFormat="1" ht="15" customHeight="1">
      <c r="B171" s="326"/>
      <c r="C171" s="301" t="s">
        <v>444</v>
      </c>
      <c r="D171" s="301"/>
      <c r="E171" s="301"/>
      <c r="F171" s="324" t="s">
        <v>496</v>
      </c>
      <c r="G171" s="301"/>
      <c r="H171" s="301" t="s">
        <v>563</v>
      </c>
      <c r="I171" s="301" t="s">
        <v>498</v>
      </c>
      <c r="J171" s="301" t="s">
        <v>547</v>
      </c>
      <c r="K171" s="349"/>
    </row>
    <row r="172" s="1" customFormat="1" ht="15" customHeight="1">
      <c r="B172" s="326"/>
      <c r="C172" s="301" t="s">
        <v>501</v>
      </c>
      <c r="D172" s="301"/>
      <c r="E172" s="301"/>
      <c r="F172" s="324" t="s">
        <v>502</v>
      </c>
      <c r="G172" s="301"/>
      <c r="H172" s="301" t="s">
        <v>563</v>
      </c>
      <c r="I172" s="301" t="s">
        <v>498</v>
      </c>
      <c r="J172" s="301">
        <v>50</v>
      </c>
      <c r="K172" s="349"/>
    </row>
    <row r="173" s="1" customFormat="1" ht="15" customHeight="1">
      <c r="B173" s="326"/>
      <c r="C173" s="301" t="s">
        <v>504</v>
      </c>
      <c r="D173" s="301"/>
      <c r="E173" s="301"/>
      <c r="F173" s="324" t="s">
        <v>496</v>
      </c>
      <c r="G173" s="301"/>
      <c r="H173" s="301" t="s">
        <v>563</v>
      </c>
      <c r="I173" s="301" t="s">
        <v>506</v>
      </c>
      <c r="J173" s="301"/>
      <c r="K173" s="349"/>
    </row>
    <row r="174" s="1" customFormat="1" ht="15" customHeight="1">
      <c r="B174" s="326"/>
      <c r="C174" s="301" t="s">
        <v>515</v>
      </c>
      <c r="D174" s="301"/>
      <c r="E174" s="301"/>
      <c r="F174" s="324" t="s">
        <v>502</v>
      </c>
      <c r="G174" s="301"/>
      <c r="H174" s="301" t="s">
        <v>563</v>
      </c>
      <c r="I174" s="301" t="s">
        <v>498</v>
      </c>
      <c r="J174" s="301">
        <v>50</v>
      </c>
      <c r="K174" s="349"/>
    </row>
    <row r="175" s="1" customFormat="1" ht="15" customHeight="1">
      <c r="B175" s="326"/>
      <c r="C175" s="301" t="s">
        <v>523</v>
      </c>
      <c r="D175" s="301"/>
      <c r="E175" s="301"/>
      <c r="F175" s="324" t="s">
        <v>502</v>
      </c>
      <c r="G175" s="301"/>
      <c r="H175" s="301" t="s">
        <v>563</v>
      </c>
      <c r="I175" s="301" t="s">
        <v>498</v>
      </c>
      <c r="J175" s="301">
        <v>50</v>
      </c>
      <c r="K175" s="349"/>
    </row>
    <row r="176" s="1" customFormat="1" ht="15" customHeight="1">
      <c r="B176" s="326"/>
      <c r="C176" s="301" t="s">
        <v>521</v>
      </c>
      <c r="D176" s="301"/>
      <c r="E176" s="301"/>
      <c r="F176" s="324" t="s">
        <v>502</v>
      </c>
      <c r="G176" s="301"/>
      <c r="H176" s="301" t="s">
        <v>563</v>
      </c>
      <c r="I176" s="301" t="s">
        <v>498</v>
      </c>
      <c r="J176" s="301">
        <v>50</v>
      </c>
      <c r="K176" s="349"/>
    </row>
    <row r="177" s="1" customFormat="1" ht="15" customHeight="1">
      <c r="B177" s="326"/>
      <c r="C177" s="301" t="s">
        <v>106</v>
      </c>
      <c r="D177" s="301"/>
      <c r="E177" s="301"/>
      <c r="F177" s="324" t="s">
        <v>496</v>
      </c>
      <c r="G177" s="301"/>
      <c r="H177" s="301" t="s">
        <v>564</v>
      </c>
      <c r="I177" s="301" t="s">
        <v>565</v>
      </c>
      <c r="J177" s="301"/>
      <c r="K177" s="349"/>
    </row>
    <row r="178" s="1" customFormat="1" ht="15" customHeight="1">
      <c r="B178" s="326"/>
      <c r="C178" s="301" t="s">
        <v>57</v>
      </c>
      <c r="D178" s="301"/>
      <c r="E178" s="301"/>
      <c r="F178" s="324" t="s">
        <v>496</v>
      </c>
      <c r="G178" s="301"/>
      <c r="H178" s="301" t="s">
        <v>566</v>
      </c>
      <c r="I178" s="301" t="s">
        <v>567</v>
      </c>
      <c r="J178" s="301">
        <v>1</v>
      </c>
      <c r="K178" s="349"/>
    </row>
    <row r="179" s="1" customFormat="1" ht="15" customHeight="1">
      <c r="B179" s="326"/>
      <c r="C179" s="301" t="s">
        <v>53</v>
      </c>
      <c r="D179" s="301"/>
      <c r="E179" s="301"/>
      <c r="F179" s="324" t="s">
        <v>496</v>
      </c>
      <c r="G179" s="301"/>
      <c r="H179" s="301" t="s">
        <v>568</v>
      </c>
      <c r="I179" s="301" t="s">
        <v>498</v>
      </c>
      <c r="J179" s="301">
        <v>20</v>
      </c>
      <c r="K179" s="349"/>
    </row>
    <row r="180" s="1" customFormat="1" ht="15" customHeight="1">
      <c r="B180" s="326"/>
      <c r="C180" s="301" t="s">
        <v>54</v>
      </c>
      <c r="D180" s="301"/>
      <c r="E180" s="301"/>
      <c r="F180" s="324" t="s">
        <v>496</v>
      </c>
      <c r="G180" s="301"/>
      <c r="H180" s="301" t="s">
        <v>569</v>
      </c>
      <c r="I180" s="301" t="s">
        <v>498</v>
      </c>
      <c r="J180" s="301">
        <v>255</v>
      </c>
      <c r="K180" s="349"/>
    </row>
    <row r="181" s="1" customFormat="1" ht="15" customHeight="1">
      <c r="B181" s="326"/>
      <c r="C181" s="301" t="s">
        <v>107</v>
      </c>
      <c r="D181" s="301"/>
      <c r="E181" s="301"/>
      <c r="F181" s="324" t="s">
        <v>496</v>
      </c>
      <c r="G181" s="301"/>
      <c r="H181" s="301" t="s">
        <v>460</v>
      </c>
      <c r="I181" s="301" t="s">
        <v>498</v>
      </c>
      <c r="J181" s="301">
        <v>10</v>
      </c>
      <c r="K181" s="349"/>
    </row>
    <row r="182" s="1" customFormat="1" ht="15" customHeight="1">
      <c r="B182" s="326"/>
      <c r="C182" s="301" t="s">
        <v>108</v>
      </c>
      <c r="D182" s="301"/>
      <c r="E182" s="301"/>
      <c r="F182" s="324" t="s">
        <v>496</v>
      </c>
      <c r="G182" s="301"/>
      <c r="H182" s="301" t="s">
        <v>570</v>
      </c>
      <c r="I182" s="301" t="s">
        <v>531</v>
      </c>
      <c r="J182" s="301"/>
      <c r="K182" s="349"/>
    </row>
    <row r="183" s="1" customFormat="1" ht="15" customHeight="1">
      <c r="B183" s="326"/>
      <c r="C183" s="301" t="s">
        <v>571</v>
      </c>
      <c r="D183" s="301"/>
      <c r="E183" s="301"/>
      <c r="F183" s="324" t="s">
        <v>496</v>
      </c>
      <c r="G183" s="301"/>
      <c r="H183" s="301" t="s">
        <v>572</v>
      </c>
      <c r="I183" s="301" t="s">
        <v>531</v>
      </c>
      <c r="J183" s="301"/>
      <c r="K183" s="349"/>
    </row>
    <row r="184" s="1" customFormat="1" ht="15" customHeight="1">
      <c r="B184" s="326"/>
      <c r="C184" s="301" t="s">
        <v>560</v>
      </c>
      <c r="D184" s="301"/>
      <c r="E184" s="301"/>
      <c r="F184" s="324" t="s">
        <v>496</v>
      </c>
      <c r="G184" s="301"/>
      <c r="H184" s="301" t="s">
        <v>573</v>
      </c>
      <c r="I184" s="301" t="s">
        <v>531</v>
      </c>
      <c r="J184" s="301"/>
      <c r="K184" s="349"/>
    </row>
    <row r="185" s="1" customFormat="1" ht="15" customHeight="1">
      <c r="B185" s="326"/>
      <c r="C185" s="301" t="s">
        <v>110</v>
      </c>
      <c r="D185" s="301"/>
      <c r="E185" s="301"/>
      <c r="F185" s="324" t="s">
        <v>502</v>
      </c>
      <c r="G185" s="301"/>
      <c r="H185" s="301" t="s">
        <v>574</v>
      </c>
      <c r="I185" s="301" t="s">
        <v>498</v>
      </c>
      <c r="J185" s="301">
        <v>50</v>
      </c>
      <c r="K185" s="349"/>
    </row>
    <row r="186" s="1" customFormat="1" ht="15" customHeight="1">
      <c r="B186" s="326"/>
      <c r="C186" s="301" t="s">
        <v>575</v>
      </c>
      <c r="D186" s="301"/>
      <c r="E186" s="301"/>
      <c r="F186" s="324" t="s">
        <v>502</v>
      </c>
      <c r="G186" s="301"/>
      <c r="H186" s="301" t="s">
        <v>576</v>
      </c>
      <c r="I186" s="301" t="s">
        <v>577</v>
      </c>
      <c r="J186" s="301"/>
      <c r="K186" s="349"/>
    </row>
    <row r="187" s="1" customFormat="1" ht="15" customHeight="1">
      <c r="B187" s="326"/>
      <c r="C187" s="301" t="s">
        <v>578</v>
      </c>
      <c r="D187" s="301"/>
      <c r="E187" s="301"/>
      <c r="F187" s="324" t="s">
        <v>502</v>
      </c>
      <c r="G187" s="301"/>
      <c r="H187" s="301" t="s">
        <v>579</v>
      </c>
      <c r="I187" s="301" t="s">
        <v>577</v>
      </c>
      <c r="J187" s="301"/>
      <c r="K187" s="349"/>
    </row>
    <row r="188" s="1" customFormat="1" ht="15" customHeight="1">
      <c r="B188" s="326"/>
      <c r="C188" s="301" t="s">
        <v>580</v>
      </c>
      <c r="D188" s="301"/>
      <c r="E188" s="301"/>
      <c r="F188" s="324" t="s">
        <v>502</v>
      </c>
      <c r="G188" s="301"/>
      <c r="H188" s="301" t="s">
        <v>581</v>
      </c>
      <c r="I188" s="301" t="s">
        <v>577</v>
      </c>
      <c r="J188" s="301"/>
      <c r="K188" s="349"/>
    </row>
    <row r="189" s="1" customFormat="1" ht="15" customHeight="1">
      <c r="B189" s="326"/>
      <c r="C189" s="362" t="s">
        <v>582</v>
      </c>
      <c r="D189" s="301"/>
      <c r="E189" s="301"/>
      <c r="F189" s="324" t="s">
        <v>502</v>
      </c>
      <c r="G189" s="301"/>
      <c r="H189" s="301" t="s">
        <v>583</v>
      </c>
      <c r="I189" s="301" t="s">
        <v>584</v>
      </c>
      <c r="J189" s="363" t="s">
        <v>585</v>
      </c>
      <c r="K189" s="349"/>
    </row>
    <row r="190" s="1" customFormat="1" ht="15" customHeight="1">
      <c r="B190" s="326"/>
      <c r="C190" s="362" t="s">
        <v>42</v>
      </c>
      <c r="D190" s="301"/>
      <c r="E190" s="301"/>
      <c r="F190" s="324" t="s">
        <v>496</v>
      </c>
      <c r="G190" s="301"/>
      <c r="H190" s="298" t="s">
        <v>586</v>
      </c>
      <c r="I190" s="301" t="s">
        <v>587</v>
      </c>
      <c r="J190" s="301"/>
      <c r="K190" s="349"/>
    </row>
    <row r="191" s="1" customFormat="1" ht="15" customHeight="1">
      <c r="B191" s="326"/>
      <c r="C191" s="362" t="s">
        <v>588</v>
      </c>
      <c r="D191" s="301"/>
      <c r="E191" s="301"/>
      <c r="F191" s="324" t="s">
        <v>496</v>
      </c>
      <c r="G191" s="301"/>
      <c r="H191" s="301" t="s">
        <v>589</v>
      </c>
      <c r="I191" s="301" t="s">
        <v>531</v>
      </c>
      <c r="J191" s="301"/>
      <c r="K191" s="349"/>
    </row>
    <row r="192" s="1" customFormat="1" ht="15" customHeight="1">
      <c r="B192" s="326"/>
      <c r="C192" s="362" t="s">
        <v>590</v>
      </c>
      <c r="D192" s="301"/>
      <c r="E192" s="301"/>
      <c r="F192" s="324" t="s">
        <v>496</v>
      </c>
      <c r="G192" s="301"/>
      <c r="H192" s="301" t="s">
        <v>591</v>
      </c>
      <c r="I192" s="301" t="s">
        <v>531</v>
      </c>
      <c r="J192" s="301"/>
      <c r="K192" s="349"/>
    </row>
    <row r="193" s="1" customFormat="1" ht="15" customHeight="1">
      <c r="B193" s="326"/>
      <c r="C193" s="362" t="s">
        <v>592</v>
      </c>
      <c r="D193" s="301"/>
      <c r="E193" s="301"/>
      <c r="F193" s="324" t="s">
        <v>502</v>
      </c>
      <c r="G193" s="301"/>
      <c r="H193" s="301" t="s">
        <v>593</v>
      </c>
      <c r="I193" s="301" t="s">
        <v>531</v>
      </c>
      <c r="J193" s="301"/>
      <c r="K193" s="349"/>
    </row>
    <row r="194" s="1" customFormat="1" ht="15" customHeight="1">
      <c r="B194" s="355"/>
      <c r="C194" s="364"/>
      <c r="D194" s="335"/>
      <c r="E194" s="335"/>
      <c r="F194" s="335"/>
      <c r="G194" s="335"/>
      <c r="H194" s="335"/>
      <c r="I194" s="335"/>
      <c r="J194" s="335"/>
      <c r="K194" s="356"/>
    </row>
    <row r="195" s="1" customFormat="1" ht="18.75" customHeight="1">
      <c r="B195" s="337"/>
      <c r="C195" s="347"/>
      <c r="D195" s="347"/>
      <c r="E195" s="347"/>
      <c r="F195" s="357"/>
      <c r="G195" s="347"/>
      <c r="H195" s="347"/>
      <c r="I195" s="347"/>
      <c r="J195" s="347"/>
      <c r="K195" s="337"/>
    </row>
    <row r="196" s="1" customFormat="1" ht="18.75" customHeight="1">
      <c r="B196" s="337"/>
      <c r="C196" s="347"/>
      <c r="D196" s="347"/>
      <c r="E196" s="347"/>
      <c r="F196" s="357"/>
      <c r="G196" s="347"/>
      <c r="H196" s="347"/>
      <c r="I196" s="347"/>
      <c r="J196" s="347"/>
      <c r="K196" s="337"/>
    </row>
    <row r="197" s="1" customFormat="1" ht="18.75" customHeight="1">
      <c r="B197" s="309"/>
      <c r="C197" s="309"/>
      <c r="D197" s="309"/>
      <c r="E197" s="309"/>
      <c r="F197" s="309"/>
      <c r="G197" s="309"/>
      <c r="H197" s="309"/>
      <c r="I197" s="309"/>
      <c r="J197" s="309"/>
      <c r="K197" s="309"/>
    </row>
    <row r="198" s="1" customFormat="1" ht="13.5">
      <c r="B198" s="288"/>
      <c r="C198" s="289"/>
      <c r="D198" s="289"/>
      <c r="E198" s="289"/>
      <c r="F198" s="289"/>
      <c r="G198" s="289"/>
      <c r="H198" s="289"/>
      <c r="I198" s="289"/>
      <c r="J198" s="289"/>
      <c r="K198" s="290"/>
    </row>
    <row r="199" s="1" customFormat="1" ht="21">
      <c r="B199" s="291"/>
      <c r="C199" s="292" t="s">
        <v>594</v>
      </c>
      <c r="D199" s="292"/>
      <c r="E199" s="292"/>
      <c r="F199" s="292"/>
      <c r="G199" s="292"/>
      <c r="H199" s="292"/>
      <c r="I199" s="292"/>
      <c r="J199" s="292"/>
      <c r="K199" s="293"/>
    </row>
    <row r="200" s="1" customFormat="1" ht="25.5" customHeight="1">
      <c r="B200" s="291"/>
      <c r="C200" s="365" t="s">
        <v>595</v>
      </c>
      <c r="D200" s="365"/>
      <c r="E200" s="365"/>
      <c r="F200" s="365" t="s">
        <v>596</v>
      </c>
      <c r="G200" s="366"/>
      <c r="H200" s="365" t="s">
        <v>597</v>
      </c>
      <c r="I200" s="365"/>
      <c r="J200" s="365"/>
      <c r="K200" s="293"/>
    </row>
    <row r="201" s="1" customFormat="1" ht="5.25" customHeight="1">
      <c r="B201" s="326"/>
      <c r="C201" s="321"/>
      <c r="D201" s="321"/>
      <c r="E201" s="321"/>
      <c r="F201" s="321"/>
      <c r="G201" s="347"/>
      <c r="H201" s="321"/>
      <c r="I201" s="321"/>
      <c r="J201" s="321"/>
      <c r="K201" s="349"/>
    </row>
    <row r="202" s="1" customFormat="1" ht="15" customHeight="1">
      <c r="B202" s="326"/>
      <c r="C202" s="301" t="s">
        <v>587</v>
      </c>
      <c r="D202" s="301"/>
      <c r="E202" s="301"/>
      <c r="F202" s="324" t="s">
        <v>43</v>
      </c>
      <c r="G202" s="301"/>
      <c r="H202" s="301" t="s">
        <v>598</v>
      </c>
      <c r="I202" s="301"/>
      <c r="J202" s="301"/>
      <c r="K202" s="349"/>
    </row>
    <row r="203" s="1" customFormat="1" ht="15" customHeight="1">
      <c r="B203" s="326"/>
      <c r="C203" s="301"/>
      <c r="D203" s="301"/>
      <c r="E203" s="301"/>
      <c r="F203" s="324" t="s">
        <v>44</v>
      </c>
      <c r="G203" s="301"/>
      <c r="H203" s="301" t="s">
        <v>599</v>
      </c>
      <c r="I203" s="301"/>
      <c r="J203" s="301"/>
      <c r="K203" s="349"/>
    </row>
    <row r="204" s="1" customFormat="1" ht="15" customHeight="1">
      <c r="B204" s="326"/>
      <c r="C204" s="301"/>
      <c r="D204" s="301"/>
      <c r="E204" s="301"/>
      <c r="F204" s="324" t="s">
        <v>47</v>
      </c>
      <c r="G204" s="301"/>
      <c r="H204" s="301" t="s">
        <v>600</v>
      </c>
      <c r="I204" s="301"/>
      <c r="J204" s="301"/>
      <c r="K204" s="349"/>
    </row>
    <row r="205" s="1" customFormat="1" ht="15" customHeight="1">
      <c r="B205" s="326"/>
      <c r="C205" s="301"/>
      <c r="D205" s="301"/>
      <c r="E205" s="301"/>
      <c r="F205" s="324" t="s">
        <v>45</v>
      </c>
      <c r="G205" s="301"/>
      <c r="H205" s="301" t="s">
        <v>601</v>
      </c>
      <c r="I205" s="301"/>
      <c r="J205" s="301"/>
      <c r="K205" s="349"/>
    </row>
    <row r="206" s="1" customFormat="1" ht="15" customHeight="1">
      <c r="B206" s="326"/>
      <c r="C206" s="301"/>
      <c r="D206" s="301"/>
      <c r="E206" s="301"/>
      <c r="F206" s="324" t="s">
        <v>46</v>
      </c>
      <c r="G206" s="301"/>
      <c r="H206" s="301" t="s">
        <v>602</v>
      </c>
      <c r="I206" s="301"/>
      <c r="J206" s="301"/>
      <c r="K206" s="349"/>
    </row>
    <row r="207" s="1" customFormat="1" ht="15" customHeight="1">
      <c r="B207" s="326"/>
      <c r="C207" s="301"/>
      <c r="D207" s="301"/>
      <c r="E207" s="301"/>
      <c r="F207" s="324"/>
      <c r="G207" s="301"/>
      <c r="H207" s="301"/>
      <c r="I207" s="301"/>
      <c r="J207" s="301"/>
      <c r="K207" s="349"/>
    </row>
    <row r="208" s="1" customFormat="1" ht="15" customHeight="1">
      <c r="B208" s="326"/>
      <c r="C208" s="301" t="s">
        <v>543</v>
      </c>
      <c r="D208" s="301"/>
      <c r="E208" s="301"/>
      <c r="F208" s="324" t="s">
        <v>79</v>
      </c>
      <c r="G208" s="301"/>
      <c r="H208" s="301" t="s">
        <v>603</v>
      </c>
      <c r="I208" s="301"/>
      <c r="J208" s="301"/>
      <c r="K208" s="349"/>
    </row>
    <row r="209" s="1" customFormat="1" ht="15" customHeight="1">
      <c r="B209" s="326"/>
      <c r="C209" s="301"/>
      <c r="D209" s="301"/>
      <c r="E209" s="301"/>
      <c r="F209" s="324" t="s">
        <v>440</v>
      </c>
      <c r="G209" s="301"/>
      <c r="H209" s="301" t="s">
        <v>441</v>
      </c>
      <c r="I209" s="301"/>
      <c r="J209" s="301"/>
      <c r="K209" s="349"/>
    </row>
    <row r="210" s="1" customFormat="1" ht="15" customHeight="1">
      <c r="B210" s="326"/>
      <c r="C210" s="301"/>
      <c r="D210" s="301"/>
      <c r="E210" s="301"/>
      <c r="F210" s="324" t="s">
        <v>438</v>
      </c>
      <c r="G210" s="301"/>
      <c r="H210" s="301" t="s">
        <v>604</v>
      </c>
      <c r="I210" s="301"/>
      <c r="J210" s="301"/>
      <c r="K210" s="349"/>
    </row>
    <row r="211" s="1" customFormat="1" ht="15" customHeight="1">
      <c r="B211" s="367"/>
      <c r="C211" s="301"/>
      <c r="D211" s="301"/>
      <c r="E211" s="301"/>
      <c r="F211" s="324" t="s">
        <v>442</v>
      </c>
      <c r="G211" s="362"/>
      <c r="H211" s="353" t="s">
        <v>87</v>
      </c>
      <c r="I211" s="353"/>
      <c r="J211" s="353"/>
      <c r="K211" s="368"/>
    </row>
    <row r="212" s="1" customFormat="1" ht="15" customHeight="1">
      <c r="B212" s="367"/>
      <c r="C212" s="301"/>
      <c r="D212" s="301"/>
      <c r="E212" s="301"/>
      <c r="F212" s="324" t="s">
        <v>367</v>
      </c>
      <c r="G212" s="362"/>
      <c r="H212" s="353" t="s">
        <v>368</v>
      </c>
      <c r="I212" s="353"/>
      <c r="J212" s="353"/>
      <c r="K212" s="368"/>
    </row>
    <row r="213" s="1" customFormat="1" ht="15" customHeight="1">
      <c r="B213" s="367"/>
      <c r="C213" s="301"/>
      <c r="D213" s="301"/>
      <c r="E213" s="301"/>
      <c r="F213" s="324"/>
      <c r="G213" s="362"/>
      <c r="H213" s="353"/>
      <c r="I213" s="353"/>
      <c r="J213" s="353"/>
      <c r="K213" s="368"/>
    </row>
    <row r="214" s="1" customFormat="1" ht="15" customHeight="1">
      <c r="B214" s="367"/>
      <c r="C214" s="301" t="s">
        <v>567</v>
      </c>
      <c r="D214" s="301"/>
      <c r="E214" s="301"/>
      <c r="F214" s="324">
        <v>1</v>
      </c>
      <c r="G214" s="362"/>
      <c r="H214" s="353" t="s">
        <v>605</v>
      </c>
      <c r="I214" s="353"/>
      <c r="J214" s="353"/>
      <c r="K214" s="368"/>
    </row>
    <row r="215" s="1" customFormat="1" ht="15" customHeight="1">
      <c r="B215" s="367"/>
      <c r="C215" s="301"/>
      <c r="D215" s="301"/>
      <c r="E215" s="301"/>
      <c r="F215" s="324">
        <v>2</v>
      </c>
      <c r="G215" s="362"/>
      <c r="H215" s="353" t="s">
        <v>606</v>
      </c>
      <c r="I215" s="353"/>
      <c r="J215" s="353"/>
      <c r="K215" s="368"/>
    </row>
    <row r="216" s="1" customFormat="1" ht="15" customHeight="1">
      <c r="B216" s="367"/>
      <c r="C216" s="301"/>
      <c r="D216" s="301"/>
      <c r="E216" s="301"/>
      <c r="F216" s="324">
        <v>3</v>
      </c>
      <c r="G216" s="362"/>
      <c r="H216" s="353" t="s">
        <v>607</v>
      </c>
      <c r="I216" s="353"/>
      <c r="J216" s="353"/>
      <c r="K216" s="368"/>
    </row>
    <row r="217" s="1" customFormat="1" ht="15" customHeight="1">
      <c r="B217" s="367"/>
      <c r="C217" s="301"/>
      <c r="D217" s="301"/>
      <c r="E217" s="301"/>
      <c r="F217" s="324">
        <v>4</v>
      </c>
      <c r="G217" s="362"/>
      <c r="H217" s="353" t="s">
        <v>608</v>
      </c>
      <c r="I217" s="353"/>
      <c r="J217" s="353"/>
      <c r="K217" s="368"/>
    </row>
    <row r="218" s="1" customFormat="1" ht="12.75" customHeight="1">
      <c r="B218" s="369"/>
      <c r="C218" s="370"/>
      <c r="D218" s="370"/>
      <c r="E218" s="370"/>
      <c r="F218" s="370"/>
      <c r="G218" s="370"/>
      <c r="H218" s="370"/>
      <c r="I218" s="370"/>
      <c r="J218" s="370"/>
      <c r="K218" s="371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</dc:creator>
  <cp:lastModifiedBy>PC</cp:lastModifiedBy>
  <dcterms:created xsi:type="dcterms:W3CDTF">2021-12-09T09:14:04Z</dcterms:created>
  <dcterms:modified xsi:type="dcterms:W3CDTF">2021-12-09T09:14:11Z</dcterms:modified>
</cp:coreProperties>
</file>